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500" windowWidth="23040" windowHeight="17080" activeTab="0"/>
  </bookViews>
  <sheets>
    <sheet name="Tabela" sheetId="1" r:id="rId1"/>
    <sheet name="Estatística" sheetId="2" r:id="rId2"/>
    <sheet name="Relatório" sheetId="3" r:id="rId3"/>
  </sheets>
  <definedNames>
    <definedName name="_xlnm.Print_Area" localSheetId="2">'Relatório'!$A$1:$AL$41</definedName>
  </definedNames>
  <calcPr fullCalcOnLoad="1"/>
</workbook>
</file>

<file path=xl/sharedStrings.xml><?xml version="1.0" encoding="utf-8"?>
<sst xmlns="http://schemas.openxmlformats.org/spreadsheetml/2006/main" count="119" uniqueCount="105">
  <si>
    <t>Disciplina:</t>
  </si>
  <si>
    <t>Ano/Turma:</t>
  </si>
  <si>
    <t>12ºA</t>
  </si>
  <si>
    <t>Data</t>
  </si>
  <si>
    <t>Média (valores)</t>
  </si>
  <si>
    <t>Desvio padrão</t>
  </si>
  <si>
    <t>N.º de Neg.</t>
  </si>
  <si>
    <t>Perc. de Neg</t>
  </si>
  <si>
    <t>N.º Alunos</t>
  </si>
  <si>
    <t>Questão ↣</t>
  </si>
  <si>
    <t xml:space="preserve">Total </t>
  </si>
  <si>
    <t>Cotação ↣</t>
  </si>
  <si>
    <t>Fórmulas</t>
  </si>
  <si>
    <t>Tratamento estatístico dos resultados do teste</t>
  </si>
  <si>
    <t>QUADRO RESUMO de CLASSIFICAÇÕES POR ITEM</t>
  </si>
  <si>
    <t>TABELA DE RELAÇÃO CLASSIFICAÇÃO/ALUNOS</t>
  </si>
  <si>
    <t>Classif.</t>
  </si>
  <si>
    <t>%</t>
  </si>
  <si>
    <t>0</t>
  </si>
  <si>
    <t>1</t>
  </si>
  <si>
    <t>2</t>
  </si>
  <si>
    <t>% Resp. cotação máxima</t>
  </si>
  <si>
    <t>3</t>
  </si>
  <si>
    <t>4</t>
  </si>
  <si>
    <t>5</t>
  </si>
  <si>
    <t>6</t>
  </si>
  <si>
    <t>7</t>
  </si>
  <si>
    <t>% Resp. cotação nula</t>
  </si>
  <si>
    <t>8</t>
  </si>
  <si>
    <t>% Cotação média/cotação total</t>
  </si>
  <si>
    <t>9</t>
  </si>
  <si>
    <t>10</t>
  </si>
  <si>
    <r>
      <t xml:space="preserve">Média </t>
    </r>
    <r>
      <rPr>
        <sz val="9"/>
        <color indexed="10"/>
        <rFont val="Calibri Italic"/>
        <family val="0"/>
      </rPr>
      <t>(%)</t>
    </r>
  </si>
  <si>
    <t>11</t>
  </si>
  <si>
    <t>12</t>
  </si>
  <si>
    <r>
      <t xml:space="preserve">Coeficiente de Variação </t>
    </r>
    <r>
      <rPr>
        <sz val="9"/>
        <color indexed="10"/>
        <rFont val="Calibri Italic"/>
        <family val="0"/>
      </rPr>
      <t>(%)</t>
    </r>
  </si>
  <si>
    <t>13</t>
  </si>
  <si>
    <t>14</t>
  </si>
  <si>
    <t>15</t>
  </si>
  <si>
    <t>16</t>
  </si>
  <si>
    <t>17</t>
  </si>
  <si>
    <t>GRÁFICO de RESULTADOS dos ALUNOS</t>
  </si>
  <si>
    <t>18</t>
  </si>
  <si>
    <t>19</t>
  </si>
  <si>
    <t>20</t>
  </si>
  <si>
    <t>Psicologia B</t>
  </si>
  <si>
    <t>04.março.13</t>
  </si>
  <si>
    <t>2.2</t>
  </si>
  <si>
    <t>N.º do Teste</t>
  </si>
  <si>
    <t>•</t>
  </si>
  <si>
    <t>•Fornecer mais resumos e apontamentos para o caderno diário.</t>
  </si>
  <si>
    <t>•Controlar os trabalhos de casa para que não se limitem a copiar as respostas das soluções do manual</t>
  </si>
  <si>
    <t>•Questionar os alunos acerca destas matérias e propor questões de aplicação na aula ou em casa;</t>
  </si>
  <si>
    <t>•Incenhtivar os alunos a manifestarem dificuldades ou dúvidas</t>
  </si>
  <si>
    <t>.Dedicar mais tempo a matérias relacionadas com as questões em que os alunos revelaram mais dificuldades;</t>
  </si>
  <si>
    <t>4- ESTRATÉGIAS DE REMEDIAÇÃO</t>
  </si>
  <si>
    <t xml:space="preserve">1.1; 1.2; 4; 6.1; 6.3; 8.2; 9.1; 9.3; 9.4; 10.1 e 10.2 </t>
  </si>
  <si>
    <t xml:space="preserve">3- IDENTIFICAÇÃO DAS QUESTÕES E TIPOS DE QUESTÕES COM COTAÇÃO &lt;=50% </t>
  </si>
  <si>
    <r>
      <t>2.2-</t>
    </r>
    <r>
      <rPr>
        <sz val="14"/>
        <color indexed="8"/>
        <rFont val="Trebuchet MS"/>
        <family val="2"/>
      </rPr>
      <t xml:space="preserve"> </t>
    </r>
    <r>
      <rPr>
        <sz val="14"/>
        <color indexed="8"/>
        <rFont val="Calibri"/>
        <family val="2"/>
      </rPr>
      <t>Distribuições das classificações (Gráfico)</t>
    </r>
  </si>
  <si>
    <t xml:space="preserve">Questão  </t>
  </si>
  <si>
    <r>
      <t xml:space="preserve">2.1- </t>
    </r>
    <r>
      <rPr>
        <sz val="12"/>
        <color indexed="8"/>
        <rFont val="Arial"/>
        <family val="2"/>
      </rPr>
      <t>Distribuição de resultados por item</t>
    </r>
  </si>
  <si>
    <t>2- RESULTADOS</t>
  </si>
  <si>
    <t>% Negativas</t>
  </si>
  <si>
    <t>Média testes</t>
  </si>
  <si>
    <t>Nº alunos</t>
  </si>
  <si>
    <t>1- INFORMAÇÃO GERAL</t>
  </si>
  <si>
    <t>Escola Secundária de Barcelinhos - Ensino Secundário</t>
  </si>
  <si>
    <t>Teste Comum de</t>
  </si>
  <si>
    <t>Relatório do Teste Comum</t>
  </si>
  <si>
    <t>1.1.1</t>
  </si>
  <si>
    <t>1.1.2</t>
  </si>
  <si>
    <t>1.2</t>
  </si>
  <si>
    <t>1.3.1</t>
  </si>
  <si>
    <t>1.4</t>
  </si>
  <si>
    <t>1.1</t>
  </si>
  <si>
    <t>1.3</t>
  </si>
  <si>
    <t>1.2.1</t>
  </si>
  <si>
    <t>1.2.2</t>
  </si>
  <si>
    <t>1.2.3</t>
  </si>
  <si>
    <t>2.1</t>
  </si>
  <si>
    <t>3.1</t>
  </si>
  <si>
    <t>Ana Margarida</t>
  </si>
  <si>
    <t>Bruna Gomes</t>
  </si>
  <si>
    <t>Carlos Filipe</t>
  </si>
  <si>
    <t>Cristina Rafaela</t>
  </si>
  <si>
    <t>Davide Duarte</t>
  </si>
  <si>
    <t>Duarte Filipe</t>
  </si>
  <si>
    <t>Fábio Daniel</t>
  </si>
  <si>
    <t>Inês Ferreira</t>
  </si>
  <si>
    <t>Isabel Maria</t>
  </si>
  <si>
    <t>João Luís</t>
  </si>
  <si>
    <t>João Manuel</t>
  </si>
  <si>
    <t>João Maurício</t>
  </si>
  <si>
    <t>João Rafael</t>
  </si>
  <si>
    <t>Joaquim Martins</t>
  </si>
  <si>
    <t>Jorge Miguel</t>
  </si>
  <si>
    <t>Luís Gonçalo</t>
  </si>
  <si>
    <t>Luís Miguel</t>
  </si>
  <si>
    <t>Luís Rafael</t>
  </si>
  <si>
    <t>Maria Meira</t>
  </si>
  <si>
    <t>Paulo Rafael</t>
  </si>
  <si>
    <t>Pedro Miguel</t>
  </si>
  <si>
    <t>Rui Filipe</t>
  </si>
  <si>
    <t>% de respostas c/ cotação máx.</t>
  </si>
  <si>
    <t>% da Classif. média/Cot.total</t>
  </si>
</sst>
</file>

<file path=xl/styles.xml><?xml version="1.0" encoding="utf-8"?>
<styleSheet xmlns="http://schemas.openxmlformats.org/spreadsheetml/2006/main">
  <numFmts count="2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_€_ ;_ * \(#,##0\)\ _€_ ;_ * &quot;-&quot;_)\ _€_ ;_ @_ "/>
    <numFmt numFmtId="173" formatCode="_ * #,##0.00_)\ _€_ ;_ * \(#,##0.00\)\ _€_ ;_ * &quot;-&quot;??_)\ _€_ ;_ @_ "/>
    <numFmt numFmtId="174" formatCode="0.0"/>
    <numFmt numFmtId="175" formatCode="#,##0%"/>
  </numFmts>
  <fonts count="132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10"/>
      <name val="Helvetica Neue"/>
      <family val="0"/>
    </font>
    <font>
      <sz val="14"/>
      <color indexed="8"/>
      <name val="Helvetica Neue"/>
      <family val="0"/>
    </font>
    <font>
      <sz val="11"/>
      <color indexed="10"/>
      <name val="Helvetica Neue"/>
      <family val="2"/>
    </font>
    <font>
      <sz val="10"/>
      <color indexed="10"/>
      <name val="Calibri"/>
      <family val="2"/>
    </font>
    <font>
      <sz val="10"/>
      <color indexed="10"/>
      <name val="Calibri Bold"/>
      <family val="0"/>
    </font>
    <font>
      <sz val="10"/>
      <color indexed="14"/>
      <name val="Calibri"/>
      <family val="2"/>
    </font>
    <font>
      <sz val="10"/>
      <color indexed="10"/>
      <name val="Arial"/>
      <family val="2"/>
    </font>
    <font>
      <sz val="9"/>
      <color indexed="10"/>
      <name val="Calibri"/>
      <family val="2"/>
    </font>
    <font>
      <b/>
      <sz val="10"/>
      <color indexed="10"/>
      <name val="Helvetica Neue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8"/>
      <name val="Arial Narrow"/>
      <family val="2"/>
    </font>
    <font>
      <b/>
      <i/>
      <sz val="10"/>
      <color indexed="10"/>
      <name val="Arial Narrow"/>
      <family val="2"/>
    </font>
    <font>
      <sz val="9"/>
      <color indexed="10"/>
      <name val="Calibri Bold"/>
      <family val="0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9"/>
      <color indexed="10"/>
      <name val="Calibri Bold Italic"/>
      <family val="0"/>
    </font>
    <font>
      <sz val="10"/>
      <color indexed="28"/>
      <name val="Calibri Bold Italic"/>
      <family val="0"/>
    </font>
    <font>
      <sz val="9"/>
      <color indexed="8"/>
      <name val="Calibri"/>
      <family val="2"/>
    </font>
    <font>
      <sz val="9"/>
      <color indexed="10"/>
      <name val="Calibri Italic"/>
      <family val="0"/>
    </font>
    <font>
      <sz val="8"/>
      <color indexed="10"/>
      <name val="Calibri"/>
      <family val="2"/>
    </font>
    <font>
      <sz val="24"/>
      <color indexed="10"/>
      <name val="Calibri"/>
      <family val="2"/>
    </font>
    <font>
      <sz val="11"/>
      <color indexed="10"/>
      <name val="Calibri Bold Italic"/>
      <family val="0"/>
    </font>
    <font>
      <sz val="10"/>
      <color indexed="10"/>
      <name val="Calibri Bold Italic"/>
      <family val="0"/>
    </font>
    <font>
      <sz val="10"/>
      <color indexed="8"/>
      <name val="Calibri Bold Italic"/>
      <family val="0"/>
    </font>
    <font>
      <sz val="9"/>
      <color indexed="2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9"/>
      <name val="Helv"/>
      <family val="0"/>
    </font>
    <font>
      <sz val="11"/>
      <name val="Arial Narrow"/>
      <family val="2"/>
    </font>
    <font>
      <sz val="16"/>
      <color indexed="10"/>
      <name val="Calibri"/>
      <family val="2"/>
    </font>
    <font>
      <sz val="9"/>
      <color indexed="25"/>
      <name val="Arial Narrow"/>
      <family val="2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sz val="14"/>
      <color indexed="10"/>
      <name val="Helvetica Neue"/>
      <family val="2"/>
    </font>
    <font>
      <sz val="14"/>
      <color indexed="8"/>
      <name val="Calibri"/>
      <family val="2"/>
    </font>
    <font>
      <sz val="26"/>
      <color indexed="10"/>
      <name val="Arial"/>
      <family val="2"/>
    </font>
    <font>
      <sz val="26"/>
      <color indexed="10"/>
      <name val="Calibri"/>
      <family val="2"/>
    </font>
    <font>
      <sz val="14"/>
      <color indexed="8"/>
      <name val="Trebuchet MS"/>
      <family val="2"/>
    </font>
    <font>
      <sz val="12"/>
      <color indexed="8"/>
      <name val="Arial"/>
      <family val="2"/>
    </font>
    <font>
      <sz val="8"/>
      <name val="Helvetica Neue"/>
      <family val="2"/>
    </font>
    <font>
      <sz val="7"/>
      <name val="Arial Narrow"/>
      <family val="2"/>
    </font>
    <font>
      <sz val="7"/>
      <name val="Arial"/>
      <family val="2"/>
    </font>
    <font>
      <sz val="6"/>
      <name val="Arial Narrow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39"/>
      <name val="Calibri"/>
      <family val="2"/>
    </font>
    <font>
      <sz val="12"/>
      <color indexed="39"/>
      <name val="Calibri"/>
      <family val="2"/>
    </font>
    <font>
      <sz val="12"/>
      <color indexed="58"/>
      <name val="Calibri"/>
      <family val="2"/>
    </font>
    <font>
      <sz val="12"/>
      <color indexed="62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b/>
      <sz val="12"/>
      <color indexed="23"/>
      <name val="Calibri"/>
      <family val="2"/>
    </font>
    <font>
      <sz val="12"/>
      <color indexed="36"/>
      <name val="Calibri"/>
      <family val="2"/>
    </font>
    <font>
      <i/>
      <sz val="12"/>
      <color indexed="47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14"/>
      <name val="Calibri"/>
      <family val="2"/>
    </font>
    <font>
      <sz val="12"/>
      <color indexed="8"/>
      <name val="Calibri Bold"/>
      <family val="0"/>
    </font>
    <font>
      <b/>
      <sz val="14"/>
      <color indexed="8"/>
      <name val="Trebuchet MS"/>
      <family val="2"/>
    </font>
    <font>
      <sz val="12"/>
      <color indexed="8"/>
      <name val="Arial Bold"/>
      <family val="0"/>
    </font>
    <font>
      <sz val="7"/>
      <color indexed="8"/>
      <name val="Arial"/>
      <family val="2"/>
    </font>
    <font>
      <b/>
      <sz val="8"/>
      <color indexed="8"/>
      <name val="Arial Narrow"/>
      <family val="2"/>
    </font>
    <font>
      <sz val="7"/>
      <color indexed="8"/>
      <name val="Arial Narrow"/>
      <family val="2"/>
    </font>
    <font>
      <b/>
      <sz val="9"/>
      <color indexed="27"/>
      <name val="Helv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14"/>
      <name val="Calibri Bold Italic"/>
      <family val="0"/>
    </font>
    <font>
      <sz val="10"/>
      <color indexed="14"/>
      <name val="Calibri Bold"/>
      <family val="0"/>
    </font>
    <font>
      <sz val="9"/>
      <color indexed="14"/>
      <name val="Calibri"/>
      <family val="2"/>
    </font>
    <font>
      <sz val="10"/>
      <color indexed="14"/>
      <name val="Arial"/>
      <family val="2"/>
    </font>
    <font>
      <sz val="26"/>
      <color indexed="8"/>
      <name val="Arial"/>
      <family val="2"/>
    </font>
    <font>
      <sz val="6"/>
      <color indexed="8"/>
      <name val="Arial Narrow"/>
      <family val="2"/>
    </font>
    <font>
      <sz val="9"/>
      <color indexed="14"/>
      <name val="Calibri Italic"/>
      <family val="0"/>
    </font>
    <font>
      <sz val="11"/>
      <color indexed="14"/>
      <name val="Calibri Bold Italic"/>
      <family val="0"/>
    </font>
    <font>
      <sz val="24"/>
      <color indexed="8"/>
      <name val="Calibri"/>
      <family val="2"/>
    </font>
    <font>
      <sz val="26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 Bold"/>
      <family val="0"/>
    </font>
    <font>
      <b/>
      <sz val="14"/>
      <color rgb="FF000000"/>
      <name val="Trebuchet MS"/>
      <family val="2"/>
    </font>
    <font>
      <sz val="12"/>
      <color rgb="FF000000"/>
      <name val="Arial Bold"/>
      <family val="0"/>
    </font>
    <font>
      <sz val="7"/>
      <color rgb="FF000000"/>
      <name val="Arial"/>
      <family val="2"/>
    </font>
    <font>
      <b/>
      <sz val="8"/>
      <color rgb="FF000000"/>
      <name val="Arial Narrow"/>
      <family val="2"/>
    </font>
    <font>
      <sz val="7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919191"/>
      <name val="Helv"/>
      <family val="0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sz val="9"/>
      <color theme="0"/>
      <name val="Calibri Bold Italic"/>
      <family val="0"/>
    </font>
    <font>
      <sz val="10"/>
      <color theme="0"/>
      <name val="Calibri Bold"/>
      <family val="0"/>
    </font>
    <font>
      <sz val="9"/>
      <color theme="0"/>
      <name val="Calibri"/>
      <family val="2"/>
    </font>
    <font>
      <sz val="10"/>
      <color theme="0"/>
      <name val="Calibri"/>
      <family val="2"/>
    </font>
    <font>
      <sz val="10"/>
      <color theme="0"/>
      <name val="Arial"/>
      <family val="2"/>
    </font>
    <font>
      <sz val="26"/>
      <color rgb="FF000000"/>
      <name val="Arial"/>
      <family val="2"/>
    </font>
    <font>
      <sz val="6"/>
      <color theme="1"/>
      <name val="Arial Narrow"/>
      <family val="2"/>
    </font>
    <font>
      <sz val="9"/>
      <color theme="0"/>
      <name val="Calibri Italic"/>
      <family val="0"/>
    </font>
    <font>
      <sz val="11"/>
      <color theme="0"/>
      <name val="Calibri Bold Italic"/>
      <family val="0"/>
    </font>
    <font>
      <b/>
      <sz val="14"/>
      <color rgb="FF000000"/>
      <name val="Arial Narrow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Helvetica Neue"/>
      <family val="2"/>
    </font>
    <font>
      <sz val="18"/>
      <color rgb="FF000000"/>
      <name val="Calibri"/>
      <family val="2"/>
    </font>
    <font>
      <sz val="24"/>
      <color rgb="FF000000"/>
      <name val="Calibri"/>
      <family val="2"/>
    </font>
    <font>
      <sz val="26"/>
      <color rgb="FF00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EFCB"/>
        <bgColor indexed="64"/>
      </patternFill>
    </fill>
    <fill>
      <patternFill patternType="solid">
        <fgColor rgb="FFF6FA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medium">
        <color indexed="13"/>
      </top>
      <bottom style="medium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medium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16"/>
      </bottom>
    </border>
    <border>
      <left style="thin">
        <color indexed="23"/>
      </left>
      <right style="thin">
        <color indexed="10"/>
      </right>
      <top style="thin">
        <color indexed="2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10"/>
      </bottom>
    </border>
    <border>
      <left style="thin">
        <color indexed="27"/>
      </left>
      <right style="thin">
        <color indexed="10"/>
      </right>
      <top style="thin">
        <color indexed="16"/>
      </top>
      <bottom style="thin">
        <color indexed="27"/>
      </bottom>
    </border>
    <border>
      <left style="thin">
        <color indexed="27"/>
      </left>
      <right style="thin">
        <color indexed="10"/>
      </right>
      <top style="thin">
        <color indexed="27"/>
      </top>
      <bottom style="thin">
        <color indexed="27"/>
      </bottom>
    </border>
    <border>
      <left style="thin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thin">
        <color indexed="13"/>
      </left>
      <right style="thin">
        <color indexed="17"/>
      </right>
      <top style="thin">
        <color indexed="13"/>
      </top>
      <bottom style="thin">
        <color indexed="1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27"/>
      </left>
      <right style="thin">
        <color indexed="27"/>
      </right>
      <top style="thin">
        <color indexed="16"/>
      </top>
      <bottom style="thin">
        <color indexed="27"/>
      </bottom>
    </border>
    <border>
      <left style="thin">
        <color indexed="10"/>
      </left>
      <right style="thin">
        <color indexed="10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10"/>
      </right>
      <top style="thin">
        <color indexed="18"/>
      </top>
      <bottom style="thin">
        <color indexed="18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10"/>
      </left>
      <right style="thin">
        <color indexed="26"/>
      </right>
      <top style="thin">
        <color indexed="26"/>
      </top>
      <bottom style="thin">
        <color indexed="1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16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thin">
        <color indexed="27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34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indexed="34"/>
      </right>
      <top style="thin">
        <color indexed="34"/>
      </top>
      <bottom>
        <color indexed="63"/>
      </bottom>
    </border>
    <border>
      <left>
        <color indexed="63"/>
      </left>
      <right>
        <color indexed="63"/>
      </right>
      <top style="thin">
        <color indexed="34"/>
      </top>
      <bottom>
        <color indexed="63"/>
      </bottom>
    </border>
    <border>
      <left>
        <color indexed="63"/>
      </left>
      <right style="thin">
        <color indexed="27"/>
      </right>
      <top style="hair">
        <color indexed="8"/>
      </top>
      <bottom style="hair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rgb="FF000000"/>
      </bottom>
    </border>
    <border>
      <left style="hair">
        <color indexed="8"/>
      </left>
      <right style="hair">
        <color rgb="FF000000"/>
      </right>
      <top style="hair">
        <color indexed="8"/>
      </top>
      <bottom style="hair">
        <color rgb="FF000000"/>
      </bottom>
    </border>
    <border>
      <left style="hair">
        <color indexed="10"/>
      </left>
      <right style="hair">
        <color indexed="10"/>
      </right>
      <top style="thin">
        <color indexed="27"/>
      </top>
      <bottom style="thin">
        <color indexed="27"/>
      </bottom>
    </border>
    <border>
      <left style="hair">
        <color indexed="10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rgb="FF000000"/>
      </left>
      <right style="thin">
        <color indexed="2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80808"/>
      </top>
      <bottom style="thin">
        <color rgb="FFCBCCCB"/>
      </bottom>
    </border>
    <border>
      <left>
        <color indexed="63"/>
      </left>
      <right style="thin">
        <color rgb="FF919191"/>
      </right>
      <top style="thin">
        <color rgb="FF7F7F7F"/>
      </top>
      <bottom style="thin">
        <color rgb="FF919191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CBCCCB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B2B2B2"/>
      </bottom>
    </border>
    <border>
      <left style="thin">
        <color indexed="10"/>
      </left>
      <right style="thin">
        <color indexed="13"/>
      </right>
      <top>
        <color indexed="63"/>
      </top>
      <bottom style="thin">
        <color indexed="10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0"/>
      </bottom>
    </border>
    <border>
      <left style="thin">
        <color indexed="13"/>
      </left>
      <right style="thin">
        <color indexed="35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32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32"/>
      </right>
      <top style="medium">
        <color indexed="10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26"/>
      </right>
      <top style="medium">
        <color indexed="13"/>
      </top>
      <bottom style="thin">
        <color indexed="26"/>
      </bottom>
    </border>
    <border>
      <left style="thin">
        <color indexed="26"/>
      </left>
      <right style="thin">
        <color indexed="26"/>
      </right>
      <top style="medium">
        <color indexed="13"/>
      </top>
      <bottom style="thin">
        <color indexed="26"/>
      </bottom>
    </border>
    <border>
      <left style="thin">
        <color rgb="FF3F3F3F"/>
      </left>
      <right style="thin">
        <color rgb="FF3F3F3F"/>
      </right>
      <top style="thin">
        <color indexed="16"/>
      </top>
      <bottom style="hair">
        <color indexed="16"/>
      </bottom>
    </border>
    <border>
      <left style="thin">
        <color rgb="FF3F3F3F"/>
      </left>
      <right style="thin">
        <color rgb="FF3F3F3F"/>
      </right>
      <top style="hair">
        <color indexed="16"/>
      </top>
      <bottom style="hair">
        <color indexed="16"/>
      </bottom>
    </border>
    <border>
      <left style="thin">
        <color indexed="10"/>
      </left>
      <right style="thin">
        <color indexed="10"/>
      </right>
      <top style="hair">
        <color indexed="16"/>
      </top>
      <bottom style="hair">
        <color indexed="16"/>
      </bottom>
    </border>
    <border>
      <left style="thin">
        <color indexed="10"/>
      </left>
      <right style="thin">
        <color indexed="10"/>
      </right>
      <top style="hair">
        <color indexed="16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26"/>
      </top>
      <bottom style="thin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thin">
        <color indexed="10"/>
      </bottom>
    </border>
    <border>
      <left style="hair">
        <color indexed="10"/>
      </left>
      <right style="thin">
        <color indexed="27"/>
      </right>
      <top style="hair">
        <color indexed="10"/>
      </top>
      <bottom style="thin">
        <color indexed="10"/>
      </bottom>
    </border>
    <border>
      <left style="thin">
        <color indexed="27"/>
      </left>
      <right style="thin">
        <color indexed="10"/>
      </right>
      <top style="thin">
        <color indexed="27"/>
      </top>
      <bottom style="thin">
        <color indexed="10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 style="thin">
        <color indexed="16"/>
      </left>
      <right style="thin">
        <color indexed="13"/>
      </right>
      <top style="medium">
        <color indexed="13"/>
      </top>
      <bottom style="medium">
        <color indexed="13"/>
      </bottom>
    </border>
    <border>
      <left style="thin">
        <color indexed="16"/>
      </left>
      <right style="thin">
        <color indexed="13"/>
      </right>
      <top style="medium">
        <color indexed="13"/>
      </top>
      <bottom style="thin">
        <color indexed="16"/>
      </bottom>
    </border>
    <border>
      <left style="thin">
        <color indexed="13"/>
      </left>
      <right style="thin">
        <color indexed="10"/>
      </right>
      <top style="medium">
        <color indexed="13"/>
      </top>
      <bottom style="thin">
        <color indexed="16"/>
      </bottom>
    </border>
    <border>
      <left style="medium">
        <color indexed="13"/>
      </left>
      <right style="thin">
        <color indexed="13"/>
      </right>
      <top style="medium">
        <color indexed="13"/>
      </top>
      <bottom style="medium">
        <color indexed="13"/>
      </bottom>
    </border>
    <border>
      <left style="thin">
        <color indexed="13"/>
      </left>
      <right style="thin">
        <color indexed="10"/>
      </right>
      <top style="medium">
        <color indexed="13"/>
      </top>
      <bottom style="medium">
        <color indexed="13"/>
      </bottom>
    </border>
    <border>
      <left style="medium">
        <color indexed="13"/>
      </left>
      <right>
        <color indexed="63"/>
      </right>
      <top>
        <color indexed="63"/>
      </top>
      <bottom style="medium">
        <color indexed="1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10"/>
      </right>
      <top style="thin">
        <color indexed="18"/>
      </top>
      <bottom style="thin">
        <color indexed="2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1" applyNumberFormat="0" applyFill="0" applyAlignment="0" applyProtection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3" fillId="0" borderId="0" applyNumberFormat="0" applyFill="0" applyBorder="0" applyAlignment="0" applyProtection="0"/>
    <xf numFmtId="0" fontId="94" fillId="20" borderId="4" applyNumberFormat="0" applyAlignment="0" applyProtection="0"/>
    <xf numFmtId="0" fontId="95" fillId="0" borderId="5" applyNumberFormat="0" applyFill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6" fillId="27" borderId="0" applyNumberFormat="0" applyBorder="0" applyAlignment="0" applyProtection="0"/>
    <xf numFmtId="0" fontId="97" fillId="28" borderId="4" applyNumberFormat="0" applyAlignment="0" applyProtection="0"/>
    <xf numFmtId="0" fontId="98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9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100" fillId="20" borderId="7" applyNumberFormat="0" applyAlignment="0" applyProtection="0"/>
    <xf numFmtId="169" fontId="1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32" borderId="9" applyNumberFormat="0" applyAlignment="0" applyProtection="0"/>
    <xf numFmtId="171" fontId="1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33" borderId="0" xfId="0" applyNumberFormat="1" applyFont="1" applyFill="1" applyAlignment="1">
      <alignment vertical="center"/>
    </xf>
    <xf numFmtId="0" fontId="4" fillId="34" borderId="0" xfId="0" applyNumberFormat="1" applyFont="1" applyFill="1" applyAlignment="1">
      <alignment vertical="top"/>
    </xf>
    <xf numFmtId="0" fontId="6" fillId="33" borderId="0" xfId="0" applyNumberFormat="1" applyFont="1" applyFill="1" applyAlignment="1">
      <alignment vertical="center"/>
    </xf>
    <xf numFmtId="0" fontId="5" fillId="33" borderId="0" xfId="0" applyNumberFormat="1" applyFont="1" applyFill="1" applyAlignment="1">
      <alignment horizontal="center" vertical="center"/>
    </xf>
    <xf numFmtId="0" fontId="7" fillId="33" borderId="0" xfId="0" applyNumberFormat="1" applyFont="1" applyFill="1" applyAlignment="1">
      <alignment vertical="center"/>
    </xf>
    <xf numFmtId="0" fontId="8" fillId="34" borderId="0" xfId="0" applyNumberFormat="1" applyFont="1" applyFill="1" applyAlignment="1">
      <alignment/>
    </xf>
    <xf numFmtId="0" fontId="9" fillId="33" borderId="0" xfId="0" applyNumberFormat="1" applyFont="1" applyFill="1" applyAlignment="1">
      <alignment vertical="center"/>
    </xf>
    <xf numFmtId="0" fontId="10" fillId="34" borderId="10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center" vertical="top" wrapText="1"/>
    </xf>
    <xf numFmtId="0" fontId="10" fillId="35" borderId="13" xfId="0" applyNumberFormat="1" applyFont="1" applyFill="1" applyBorder="1" applyAlignment="1">
      <alignment horizontal="center" vertical="top" wrapText="1"/>
    </xf>
    <xf numFmtId="0" fontId="10" fillId="34" borderId="14" xfId="0" applyNumberFormat="1" applyFont="1" applyFill="1" applyBorder="1" applyAlignment="1">
      <alignment horizontal="center" vertical="top" wrapText="1"/>
    </xf>
    <xf numFmtId="0" fontId="10" fillId="34" borderId="15" xfId="0" applyNumberFormat="1" applyFont="1" applyFill="1" applyBorder="1" applyAlignment="1">
      <alignment horizontal="center" vertical="top" wrapText="1"/>
    </xf>
    <xf numFmtId="0" fontId="10" fillId="34" borderId="16" xfId="0" applyNumberFormat="1" applyFont="1" applyFill="1" applyBorder="1" applyAlignment="1">
      <alignment horizontal="center" vertical="top" wrapText="1"/>
    </xf>
    <xf numFmtId="0" fontId="10" fillId="35" borderId="16" xfId="0" applyNumberFormat="1" applyFont="1" applyFill="1" applyBorder="1" applyAlignment="1">
      <alignment horizontal="center" vertical="top" wrapText="1"/>
    </xf>
    <xf numFmtId="0" fontId="10" fillId="34" borderId="17" xfId="0" applyNumberFormat="1" applyFont="1" applyFill="1" applyBorder="1" applyAlignment="1">
      <alignment horizontal="center" vertical="top" wrapText="1"/>
    </xf>
    <xf numFmtId="0" fontId="10" fillId="35" borderId="18" xfId="0" applyNumberFormat="1" applyFont="1" applyFill="1" applyBorder="1" applyAlignment="1">
      <alignment horizontal="center" vertical="top" wrapText="1"/>
    </xf>
    <xf numFmtId="0" fontId="10" fillId="35" borderId="19" xfId="0" applyNumberFormat="1" applyFont="1" applyFill="1" applyBorder="1" applyAlignment="1">
      <alignment horizontal="center" vertical="top" wrapText="1"/>
    </xf>
    <xf numFmtId="0" fontId="10" fillId="34" borderId="20" xfId="0" applyNumberFormat="1" applyFont="1" applyFill="1" applyBorder="1" applyAlignment="1">
      <alignment horizontal="center" vertical="top" wrapText="1"/>
    </xf>
    <xf numFmtId="0" fontId="10" fillId="35" borderId="17" xfId="0" applyNumberFormat="1" applyFont="1" applyFill="1" applyBorder="1" applyAlignment="1">
      <alignment horizontal="center" vertical="top" wrapText="1"/>
    </xf>
    <xf numFmtId="0" fontId="10" fillId="34" borderId="21" xfId="0" applyNumberFormat="1" applyFont="1" applyFill="1" applyBorder="1" applyAlignment="1">
      <alignment horizontal="center" vertical="top" wrapText="1"/>
    </xf>
    <xf numFmtId="1" fontId="20" fillId="36" borderId="22" xfId="0" applyNumberFormat="1" applyFont="1" applyFill="1" applyBorder="1" applyAlignment="1">
      <alignment horizontal="center" vertical="center" wrapText="1"/>
    </xf>
    <xf numFmtId="1" fontId="20" fillId="36" borderId="23" xfId="0" applyNumberFormat="1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vertical="center"/>
    </xf>
    <xf numFmtId="1" fontId="5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21" fillId="33" borderId="24" xfId="0" applyNumberFormat="1" applyFont="1" applyFill="1" applyBorder="1" applyAlignment="1">
      <alignment vertical="center"/>
    </xf>
    <xf numFmtId="0" fontId="5" fillId="33" borderId="21" xfId="0" applyNumberFormat="1" applyFont="1" applyFill="1" applyBorder="1" applyAlignment="1">
      <alignment vertical="center"/>
    </xf>
    <xf numFmtId="0" fontId="9" fillId="33" borderId="25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21" fillId="33" borderId="25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Border="1" applyAlignment="1">
      <alignment horizontal="left" vertical="center"/>
    </xf>
    <xf numFmtId="0" fontId="5" fillId="33" borderId="26" xfId="0" applyNumberFormat="1" applyFont="1" applyFill="1" applyBorder="1" applyAlignment="1">
      <alignment vertical="center"/>
    </xf>
    <xf numFmtId="1" fontId="9" fillId="33" borderId="25" xfId="0" applyNumberFormat="1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vertical="center"/>
    </xf>
    <xf numFmtId="0" fontId="5" fillId="33" borderId="28" xfId="0" applyNumberFormat="1" applyFont="1" applyFill="1" applyBorder="1" applyAlignment="1">
      <alignment vertical="center"/>
    </xf>
    <xf numFmtId="0" fontId="5" fillId="33" borderId="29" xfId="0" applyNumberFormat="1" applyFont="1" applyFill="1" applyBorder="1" applyAlignment="1">
      <alignment vertical="center"/>
    </xf>
    <xf numFmtId="0" fontId="28" fillId="37" borderId="30" xfId="0" applyNumberFormat="1" applyFont="1" applyFill="1" applyBorder="1" applyAlignment="1">
      <alignment vertical="center"/>
    </xf>
    <xf numFmtId="0" fontId="5" fillId="37" borderId="27" xfId="0" applyNumberFormat="1" applyFont="1" applyFill="1" applyBorder="1" applyAlignment="1">
      <alignment vertical="center"/>
    </xf>
    <xf numFmtId="174" fontId="27" fillId="37" borderId="27" xfId="0" applyNumberFormat="1" applyFont="1" applyFill="1" applyBorder="1" applyAlignment="1">
      <alignment horizontal="center" vertical="center"/>
    </xf>
    <xf numFmtId="174" fontId="27" fillId="37" borderId="31" xfId="0" applyNumberFormat="1" applyFont="1" applyFill="1" applyBorder="1" applyAlignment="1">
      <alignment horizontal="center" vertical="center"/>
    </xf>
    <xf numFmtId="0" fontId="28" fillId="37" borderId="21" xfId="0" applyNumberFormat="1" applyFont="1" applyFill="1" applyBorder="1" applyAlignment="1">
      <alignment vertical="center"/>
    </xf>
    <xf numFmtId="0" fontId="16" fillId="37" borderId="21" xfId="0" applyNumberFormat="1" applyFont="1" applyFill="1" applyBorder="1" applyAlignment="1">
      <alignment vertical="center"/>
    </xf>
    <xf numFmtId="0" fontId="5" fillId="37" borderId="21" xfId="0" applyNumberFormat="1" applyFont="1" applyFill="1" applyBorder="1" applyAlignment="1">
      <alignment vertical="center"/>
    </xf>
    <xf numFmtId="0" fontId="21" fillId="37" borderId="21" xfId="0" applyNumberFormat="1" applyFont="1" applyFill="1" applyBorder="1" applyAlignment="1">
      <alignment horizontal="left" vertical="center"/>
    </xf>
    <xf numFmtId="0" fontId="5" fillId="37" borderId="32" xfId="0" applyNumberFormat="1" applyFont="1" applyFill="1" applyBorder="1" applyAlignment="1">
      <alignment vertical="center"/>
    </xf>
    <xf numFmtId="0" fontId="5" fillId="33" borderId="33" xfId="0" applyNumberFormat="1" applyFont="1" applyFill="1" applyBorder="1" applyAlignment="1">
      <alignment vertical="center"/>
    </xf>
    <xf numFmtId="0" fontId="5" fillId="33" borderId="34" xfId="0" applyNumberFormat="1" applyFont="1" applyFill="1" applyBorder="1" applyAlignment="1">
      <alignment vertical="center"/>
    </xf>
    <xf numFmtId="0" fontId="19" fillId="33" borderId="35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35" xfId="0" applyNumberFormat="1" applyFont="1" applyFill="1" applyBorder="1" applyAlignment="1" applyProtection="1">
      <alignment horizontal="center" vertical="center" wrapText="1"/>
      <protection locked="0"/>
    </xf>
    <xf numFmtId="1" fontId="23" fillId="33" borderId="35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36" xfId="0" applyNumberFormat="1" applyFont="1" applyFill="1" applyBorder="1" applyAlignment="1" applyProtection="1">
      <alignment horizontal="center" vertical="center" wrapText="1"/>
      <protection locked="0"/>
    </xf>
    <xf numFmtId="174" fontId="22" fillId="33" borderId="37" xfId="0" applyNumberFormat="1" applyFont="1" applyFill="1" applyBorder="1" applyAlignment="1" applyProtection="1">
      <alignment horizontal="center" vertical="center" wrapText="1"/>
      <protection hidden="1"/>
    </xf>
    <xf numFmtId="174" fontId="22" fillId="33" borderId="38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39" xfId="0" applyNumberFormat="1" applyFont="1" applyFill="1" applyBorder="1" applyAlignment="1" applyProtection="1">
      <alignment horizontal="center" vertical="top" wrapText="1"/>
      <protection hidden="1"/>
    </xf>
    <xf numFmtId="0" fontId="10" fillId="35" borderId="19" xfId="0" applyNumberFormat="1" applyFont="1" applyFill="1" applyBorder="1" applyAlignment="1" applyProtection="1">
      <alignment horizontal="center" vertical="top" wrapText="1"/>
      <protection hidden="1"/>
    </xf>
    <xf numFmtId="0" fontId="10" fillId="35" borderId="40" xfId="0" applyNumberFormat="1" applyFont="1" applyFill="1" applyBorder="1" applyAlignment="1" applyProtection="1">
      <alignment horizontal="center" vertical="top" wrapText="1"/>
      <protection hidden="1"/>
    </xf>
    <xf numFmtId="0" fontId="10" fillId="34" borderId="41" xfId="0" applyNumberFormat="1" applyFont="1" applyFill="1" applyBorder="1" applyAlignment="1" applyProtection="1">
      <alignment horizontal="center" vertical="top" wrapText="1"/>
      <protection locked="0"/>
    </xf>
    <xf numFmtId="0" fontId="21" fillId="33" borderId="0" xfId="0" applyNumberFormat="1" applyFont="1" applyFill="1" applyBorder="1" applyAlignment="1" applyProtection="1">
      <alignment horizontal="center" vertical="center"/>
      <protection hidden="1"/>
    </xf>
    <xf numFmtId="0" fontId="5" fillId="37" borderId="0" xfId="0" applyNumberFormat="1" applyFont="1" applyFill="1" applyBorder="1" applyAlignment="1" applyProtection="1">
      <alignment vertical="center"/>
      <protection hidden="1"/>
    </xf>
    <xf numFmtId="1" fontId="25" fillId="37" borderId="0" xfId="0" applyNumberFormat="1" applyFont="1" applyFill="1" applyBorder="1" applyAlignment="1" applyProtection="1">
      <alignment vertical="center"/>
      <protection hidden="1"/>
    </xf>
    <xf numFmtId="1" fontId="25" fillId="37" borderId="29" xfId="0" applyNumberFormat="1" applyFont="1" applyFill="1" applyBorder="1" applyAlignment="1" applyProtection="1">
      <alignment vertical="center"/>
      <protection hidden="1"/>
    </xf>
    <xf numFmtId="174" fontId="25" fillId="33" borderId="0" xfId="0" applyNumberFormat="1" applyFont="1" applyFill="1" applyBorder="1" applyAlignment="1" applyProtection="1">
      <alignment horizontal="center" vertical="center"/>
      <protection hidden="1"/>
    </xf>
    <xf numFmtId="0" fontId="5" fillId="37" borderId="29" xfId="0" applyNumberFormat="1" applyFont="1" applyFill="1" applyBorder="1" applyAlignment="1" applyProtection="1">
      <alignment vertical="center"/>
      <protection hidden="1"/>
    </xf>
    <xf numFmtId="0" fontId="5" fillId="37" borderId="28" xfId="0" applyNumberFormat="1" applyFont="1" applyFill="1" applyBorder="1" applyAlignment="1" applyProtection="1">
      <alignment vertical="center"/>
      <protection hidden="1"/>
    </xf>
    <xf numFmtId="0" fontId="5" fillId="37" borderId="42" xfId="0" applyNumberFormat="1" applyFont="1" applyFill="1" applyBorder="1" applyAlignment="1" applyProtection="1">
      <alignment vertical="center"/>
      <protection hidden="1"/>
    </xf>
    <xf numFmtId="1" fontId="30" fillId="33" borderId="43" xfId="0" applyNumberFormat="1" applyFont="1" applyFill="1" applyBorder="1" applyAlignment="1" applyProtection="1">
      <alignment horizontal="center" vertical="center" wrapText="1"/>
      <protection hidden="1"/>
    </xf>
    <xf numFmtId="1" fontId="30" fillId="33" borderId="35" xfId="0" applyNumberFormat="1" applyFont="1" applyFill="1" applyBorder="1" applyAlignment="1" applyProtection="1">
      <alignment horizontal="center" vertical="center" wrapText="1"/>
      <protection hidden="1"/>
    </xf>
    <xf numFmtId="0" fontId="31" fillId="33" borderId="44" xfId="0" applyNumberFormat="1" applyFont="1" applyFill="1" applyBorder="1" applyAlignment="1" applyProtection="1">
      <alignment horizontal="left" vertical="center"/>
      <protection locked="0"/>
    </xf>
    <xf numFmtId="0" fontId="21" fillId="33" borderId="0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Border="1" applyAlignment="1">
      <alignment horizontal="center" vertical="center" wrapText="1"/>
    </xf>
    <xf numFmtId="49" fontId="28" fillId="33" borderId="0" xfId="0" applyNumberFormat="1" applyFont="1" applyFill="1" applyBorder="1" applyAlignment="1">
      <alignment horizontal="center" vertical="center" wrapText="1"/>
    </xf>
    <xf numFmtId="0" fontId="5" fillId="4" borderId="30" xfId="0" applyNumberFormat="1" applyFont="1" applyFill="1" applyBorder="1" applyAlignment="1">
      <alignment vertical="center"/>
    </xf>
    <xf numFmtId="0" fontId="5" fillId="4" borderId="27" xfId="0" applyNumberFormat="1" applyFont="1" applyFill="1" applyBorder="1" applyAlignment="1">
      <alignment vertical="center"/>
    </xf>
    <xf numFmtId="0" fontId="5" fillId="4" borderId="31" xfId="0" applyNumberFormat="1" applyFont="1" applyFill="1" applyBorder="1" applyAlignment="1">
      <alignment vertical="center"/>
    </xf>
    <xf numFmtId="0" fontId="5" fillId="4" borderId="21" xfId="0" applyNumberFormat="1" applyFont="1" applyFill="1" applyBorder="1" applyAlignment="1">
      <alignment vertical="center"/>
    </xf>
    <xf numFmtId="0" fontId="5" fillId="4" borderId="0" xfId="0" applyNumberFormat="1" applyFont="1" applyFill="1" applyBorder="1" applyAlignment="1">
      <alignment vertical="center"/>
    </xf>
    <xf numFmtId="0" fontId="5" fillId="4" borderId="29" xfId="0" applyNumberFormat="1" applyFont="1" applyFill="1" applyBorder="1" applyAlignment="1">
      <alignment vertical="center"/>
    </xf>
    <xf numFmtId="0" fontId="5" fillId="4" borderId="32" xfId="0" applyNumberFormat="1" applyFont="1" applyFill="1" applyBorder="1" applyAlignment="1">
      <alignment vertical="center"/>
    </xf>
    <xf numFmtId="0" fontId="5" fillId="4" borderId="28" xfId="0" applyNumberFormat="1" applyFont="1" applyFill="1" applyBorder="1" applyAlignment="1">
      <alignment vertical="center"/>
    </xf>
    <xf numFmtId="0" fontId="5" fillId="4" borderId="42" xfId="0" applyNumberFormat="1" applyFont="1" applyFill="1" applyBorder="1" applyAlignment="1">
      <alignment vertical="center"/>
    </xf>
    <xf numFmtId="1" fontId="11" fillId="38" borderId="45" xfId="0" applyNumberFormat="1" applyFont="1" applyFill="1" applyBorder="1" applyAlignment="1" applyProtection="1">
      <alignment horizontal="center" vertical="center" wrapText="1"/>
      <protection hidden="1"/>
    </xf>
    <xf numFmtId="0" fontId="11" fillId="35" borderId="46" xfId="0" applyNumberFormat="1" applyFont="1" applyFill="1" applyBorder="1" applyAlignment="1" applyProtection="1">
      <alignment horizontal="left" vertical="center" wrapText="1"/>
      <protection hidden="1"/>
    </xf>
    <xf numFmtId="0" fontId="11" fillId="35" borderId="47" xfId="0" applyNumberFormat="1" applyFont="1" applyFill="1" applyBorder="1" applyAlignment="1" applyProtection="1">
      <alignment horizontal="left" vertical="center" wrapText="1"/>
      <protection hidden="1"/>
    </xf>
    <xf numFmtId="0" fontId="11" fillId="35" borderId="20" xfId="0" applyNumberFormat="1" applyFont="1" applyFill="1" applyBorder="1" applyAlignment="1" applyProtection="1">
      <alignment horizontal="left" vertical="center" wrapText="1"/>
      <protection hidden="1"/>
    </xf>
    <xf numFmtId="3" fontId="33" fillId="4" borderId="48" xfId="0" applyNumberFormat="1" applyFont="1" applyFill="1" applyBorder="1" applyAlignment="1" applyProtection="1">
      <alignment horizontal="center" vertical="center" wrapText="1"/>
      <protection locked="0"/>
    </xf>
    <xf numFmtId="3" fontId="33" fillId="4" borderId="49" xfId="0" applyNumberFormat="1" applyFont="1" applyFill="1" applyBorder="1" applyAlignment="1" applyProtection="1">
      <alignment horizontal="center" vertical="center" wrapText="1"/>
      <protection locked="0"/>
    </xf>
    <xf numFmtId="1" fontId="23" fillId="33" borderId="50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50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50" xfId="0" applyNumberFormat="1" applyFont="1" applyFill="1" applyBorder="1" applyAlignment="1" applyProtection="1">
      <alignment horizontal="center" vertical="center"/>
      <protection locked="0"/>
    </xf>
    <xf numFmtId="1" fontId="23" fillId="33" borderId="51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5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5" fillId="0" borderId="0" xfId="0" applyNumberFormat="1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174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vertical="center"/>
    </xf>
    <xf numFmtId="0" fontId="35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" fontId="25" fillId="0" borderId="0" xfId="0" applyNumberFormat="1" applyFont="1" applyFill="1" applyBorder="1" applyAlignment="1" applyProtection="1">
      <alignment vertical="center"/>
      <protection hidden="1"/>
    </xf>
    <xf numFmtId="0" fontId="108" fillId="0" borderId="0" xfId="0" applyFont="1" applyFill="1" applyBorder="1" applyAlignment="1">
      <alignment vertical="center"/>
    </xf>
    <xf numFmtId="0" fontId="109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vertical="center" wrapText="1"/>
    </xf>
    <xf numFmtId="0" fontId="111" fillId="0" borderId="0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2" fillId="0" borderId="0" xfId="0" applyFont="1" applyFill="1" applyBorder="1" applyAlignment="1">
      <alignment horizontal="right" vertical="center" wrapText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33" borderId="52" xfId="0" applyNumberFormat="1" applyFont="1" applyFill="1" applyBorder="1" applyAlignment="1">
      <alignment vertical="center"/>
    </xf>
    <xf numFmtId="174" fontId="5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vertical="top"/>
      <protection locked="0"/>
    </xf>
    <xf numFmtId="0" fontId="106" fillId="0" borderId="0" xfId="0" applyFont="1" applyAlignment="1" applyProtection="1">
      <alignment vertical="center"/>
      <protection locked="0"/>
    </xf>
    <xf numFmtId="49" fontId="2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42" xfId="0" applyNumberFormat="1" applyFont="1" applyFill="1" applyBorder="1" applyAlignment="1">
      <alignment vertical="center"/>
    </xf>
    <xf numFmtId="0" fontId="5" fillId="7" borderId="28" xfId="0" applyNumberFormat="1" applyFont="1" applyFill="1" applyBorder="1" applyAlignment="1">
      <alignment vertical="center"/>
    </xf>
    <xf numFmtId="0" fontId="5" fillId="7" borderId="32" xfId="0" applyNumberFormat="1" applyFont="1" applyFill="1" applyBorder="1" applyAlignment="1">
      <alignment vertical="center"/>
    </xf>
    <xf numFmtId="0" fontId="5" fillId="7" borderId="29" xfId="0" applyNumberFormat="1" applyFont="1" applyFill="1" applyBorder="1" applyAlignment="1" applyProtection="1">
      <alignment vertical="center"/>
      <protection hidden="1"/>
    </xf>
    <xf numFmtId="0" fontId="5" fillId="7" borderId="0" xfId="0" applyNumberFormat="1" applyFont="1" applyFill="1" applyBorder="1" applyAlignment="1" applyProtection="1">
      <alignment vertical="center"/>
      <protection hidden="1"/>
    </xf>
    <xf numFmtId="0" fontId="5" fillId="7" borderId="0" xfId="0" applyNumberFormat="1" applyFont="1" applyFill="1" applyBorder="1" applyAlignment="1">
      <alignment vertical="center"/>
    </xf>
    <xf numFmtId="0" fontId="5" fillId="7" borderId="21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174" fontId="17" fillId="7" borderId="29" xfId="0" applyNumberFormat="1" applyFont="1" applyFill="1" applyBorder="1" applyAlignment="1" applyProtection="1">
      <alignment horizontal="center" vertical="center"/>
      <protection hidden="1"/>
    </xf>
    <xf numFmtId="174" fontId="17" fillId="7" borderId="0" xfId="0" applyNumberFormat="1" applyFont="1" applyFill="1" applyBorder="1" applyAlignment="1" applyProtection="1">
      <alignment horizontal="center" vertical="center"/>
      <protection hidden="1"/>
    </xf>
    <xf numFmtId="0" fontId="0" fillId="7" borderId="31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5" fillId="7" borderId="27" xfId="0" applyNumberFormat="1" applyFont="1" applyFill="1" applyBorder="1" applyAlignment="1">
      <alignment vertical="center"/>
    </xf>
    <xf numFmtId="0" fontId="5" fillId="7" borderId="30" xfId="0" applyNumberFormat="1" applyFont="1" applyFill="1" applyBorder="1" applyAlignment="1">
      <alignment vertical="center"/>
    </xf>
    <xf numFmtId="0" fontId="35" fillId="33" borderId="28" xfId="0" applyNumberFormat="1" applyFont="1" applyFill="1" applyBorder="1" applyAlignment="1">
      <alignment vertical="center"/>
    </xf>
    <xf numFmtId="0" fontId="107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110" fillId="39" borderId="53" xfId="0" applyFont="1" applyFill="1" applyBorder="1" applyAlignment="1">
      <alignment vertical="center" wrapText="1"/>
    </xf>
    <xf numFmtId="0" fontId="112" fillId="40" borderId="54" xfId="0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41" fillId="33" borderId="0" xfId="0" applyNumberFormat="1" applyFont="1" applyFill="1" applyBorder="1" applyAlignment="1">
      <alignment vertical="center" shrinkToFit="1"/>
    </xf>
    <xf numFmtId="0" fontId="42" fillId="33" borderId="0" xfId="0" applyNumberFormat="1" applyFont="1" applyFill="1" applyBorder="1" applyAlignment="1">
      <alignment vertical="center"/>
    </xf>
    <xf numFmtId="0" fontId="5" fillId="33" borderId="55" xfId="0" applyNumberFormat="1" applyFont="1" applyFill="1" applyBorder="1" applyAlignment="1">
      <alignment vertical="center"/>
    </xf>
    <xf numFmtId="0" fontId="5" fillId="33" borderId="56" xfId="0" applyNumberFormat="1" applyFont="1" applyFill="1" applyBorder="1" applyAlignment="1">
      <alignment vertical="center"/>
    </xf>
    <xf numFmtId="3" fontId="113" fillId="41" borderId="57" xfId="0" applyNumberFormat="1" applyFont="1" applyFill="1" applyBorder="1" applyAlignment="1" applyProtection="1">
      <alignment horizontal="center" vertical="center" wrapText="1"/>
      <protection locked="0"/>
    </xf>
    <xf numFmtId="3" fontId="113" fillId="41" borderId="58" xfId="0" applyNumberFormat="1" applyFont="1" applyFill="1" applyBorder="1" applyAlignment="1" applyProtection="1">
      <alignment horizontal="center" vertical="center" wrapText="1"/>
      <protection locked="0"/>
    </xf>
    <xf numFmtId="3" fontId="113" fillId="41" borderId="59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60" xfId="0" applyNumberFormat="1" applyFont="1" applyFill="1" applyBorder="1" applyAlignment="1" applyProtection="1">
      <alignment horizontal="center" vertical="center"/>
      <protection locked="0"/>
    </xf>
    <xf numFmtId="0" fontId="19" fillId="33" borderId="60" xfId="0" applyNumberFormat="1" applyFont="1" applyFill="1" applyBorder="1" applyAlignment="1" applyProtection="1">
      <alignment horizontal="center" vertical="center"/>
      <protection locked="0"/>
    </xf>
    <xf numFmtId="0" fontId="19" fillId="33" borderId="61" xfId="0" applyNumberFormat="1" applyFont="1" applyFill="1" applyBorder="1" applyAlignment="1" applyProtection="1">
      <alignment horizontal="center" vertical="center"/>
      <protection locked="0"/>
    </xf>
    <xf numFmtId="1" fontId="23" fillId="33" borderId="6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6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61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2" xfId="0" applyNumberFormat="1" applyFont="1" applyFill="1" applyBorder="1" applyAlignment="1" applyProtection="1">
      <alignment horizontal="center" vertical="center" wrapText="1"/>
      <protection locked="0"/>
    </xf>
    <xf numFmtId="0" fontId="46" fillId="42" borderId="63" xfId="0" applyFont="1" applyFill="1" applyBorder="1" applyAlignment="1">
      <alignment horizontal="center" vertical="center" wrapText="1"/>
    </xf>
    <xf numFmtId="0" fontId="47" fillId="42" borderId="6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0" fontId="39" fillId="0" borderId="0" xfId="0" applyNumberFormat="1" applyFont="1" applyFill="1" applyBorder="1" applyAlignment="1">
      <alignment horizontal="center" vertical="top"/>
    </xf>
    <xf numFmtId="49" fontId="114" fillId="0" borderId="64" xfId="0" applyNumberFormat="1" applyFont="1" applyBorder="1" applyAlignment="1" applyProtection="1">
      <alignment horizontal="left" vertical="center" wrapText="1"/>
      <protection locked="0"/>
    </xf>
    <xf numFmtId="0" fontId="115" fillId="43" borderId="65" xfId="0" applyFont="1" applyFill="1" applyBorder="1" applyAlignment="1" applyProtection="1">
      <alignment horizontal="center" vertical="center"/>
      <protection locked="0"/>
    </xf>
    <xf numFmtId="49" fontId="114" fillId="0" borderId="66" xfId="0" applyNumberFormat="1" applyFont="1" applyBorder="1" applyAlignment="1" applyProtection="1">
      <alignment horizontal="left" vertical="center" wrapText="1"/>
      <protection locked="0"/>
    </xf>
    <xf numFmtId="49" fontId="114" fillId="0" borderId="67" xfId="0" applyNumberFormat="1" applyFont="1" applyBorder="1" applyAlignment="1" applyProtection="1">
      <alignment horizontal="left" vertical="center" wrapText="1"/>
      <protection locked="0"/>
    </xf>
    <xf numFmtId="0" fontId="116" fillId="34" borderId="30" xfId="0" applyNumberFormat="1" applyFont="1" applyFill="1" applyBorder="1" applyAlignment="1" applyProtection="1">
      <alignment horizontal="center" vertical="center"/>
      <protection hidden="1"/>
    </xf>
    <xf numFmtId="0" fontId="116" fillId="34" borderId="27" xfId="0" applyNumberFormat="1" applyFont="1" applyFill="1" applyBorder="1" applyAlignment="1" applyProtection="1">
      <alignment horizontal="center" vertical="center"/>
      <protection hidden="1"/>
    </xf>
    <xf numFmtId="0" fontId="116" fillId="34" borderId="31" xfId="0" applyNumberFormat="1" applyFont="1" applyFill="1" applyBorder="1" applyAlignment="1" applyProtection="1">
      <alignment horizontal="center" vertical="center"/>
      <protection hidden="1"/>
    </xf>
    <xf numFmtId="49" fontId="117" fillId="34" borderId="21" xfId="0" applyNumberFormat="1" applyFont="1" applyFill="1" applyBorder="1" applyAlignment="1" applyProtection="1">
      <alignment horizontal="center" vertical="center"/>
      <protection hidden="1"/>
    </xf>
    <xf numFmtId="0" fontId="118" fillId="34" borderId="0" xfId="0" applyNumberFormat="1" applyFont="1" applyFill="1" applyBorder="1" applyAlignment="1" applyProtection="1">
      <alignment horizontal="center" vertical="center"/>
      <protection hidden="1"/>
    </xf>
    <xf numFmtId="1" fontId="118" fillId="34" borderId="29" xfId="0" applyNumberFormat="1" applyFont="1" applyFill="1" applyBorder="1" applyAlignment="1" applyProtection="1">
      <alignment horizontal="center" vertical="center"/>
      <protection hidden="1"/>
    </xf>
    <xf numFmtId="49" fontId="117" fillId="34" borderId="68" xfId="0" applyNumberFormat="1" applyFont="1" applyFill="1" applyBorder="1" applyAlignment="1" applyProtection="1">
      <alignment horizontal="center" vertical="center"/>
      <protection hidden="1"/>
    </xf>
    <xf numFmtId="0" fontId="118" fillId="34" borderId="69" xfId="0" applyNumberFormat="1" applyFont="1" applyFill="1" applyBorder="1" applyAlignment="1" applyProtection="1">
      <alignment horizontal="center" vertical="center"/>
      <protection hidden="1"/>
    </xf>
    <xf numFmtId="1" fontId="118" fillId="34" borderId="70" xfId="0" applyNumberFormat="1" applyFont="1" applyFill="1" applyBorder="1" applyAlignment="1" applyProtection="1">
      <alignment horizontal="center" vertical="center"/>
      <protection hidden="1"/>
    </xf>
    <xf numFmtId="0" fontId="119" fillId="33" borderId="0" xfId="0" applyNumberFormat="1" applyFont="1" applyFill="1" applyBorder="1" applyAlignment="1" applyProtection="1">
      <alignment vertical="center"/>
      <protection hidden="1"/>
    </xf>
    <xf numFmtId="0" fontId="119" fillId="33" borderId="71" xfId="0" applyNumberFormat="1" applyFont="1" applyFill="1" applyBorder="1" applyAlignment="1" applyProtection="1">
      <alignment vertical="center"/>
      <protection hidden="1"/>
    </xf>
    <xf numFmtId="0" fontId="119" fillId="33" borderId="72" xfId="0" applyNumberFormat="1" applyFont="1" applyFill="1" applyBorder="1" applyAlignment="1" applyProtection="1">
      <alignment vertical="center"/>
      <protection hidden="1"/>
    </xf>
    <xf numFmtId="0" fontId="119" fillId="33" borderId="73" xfId="0" applyNumberFormat="1" applyFont="1" applyFill="1" applyBorder="1" applyAlignment="1" applyProtection="1">
      <alignment vertical="center"/>
      <protection hidden="1"/>
    </xf>
    <xf numFmtId="0" fontId="119" fillId="34" borderId="74" xfId="0" applyNumberFormat="1" applyFont="1" applyFill="1" applyBorder="1" applyAlignment="1" applyProtection="1">
      <alignment vertical="center"/>
      <protection hidden="1"/>
    </xf>
    <xf numFmtId="0" fontId="119" fillId="34" borderId="75" xfId="0" applyNumberFormat="1" applyFont="1" applyFill="1" applyBorder="1" applyAlignment="1" applyProtection="1">
      <alignment vertical="center"/>
      <protection hidden="1"/>
    </xf>
    <xf numFmtId="0" fontId="120" fillId="33" borderId="76" xfId="0" applyNumberFormat="1" applyFont="1" applyFill="1" applyBorder="1" applyAlignment="1" applyProtection="1">
      <alignment vertical="center"/>
      <protection hidden="1"/>
    </xf>
    <xf numFmtId="0" fontId="119" fillId="34" borderId="29" xfId="0" applyNumberFormat="1" applyFont="1" applyFill="1" applyBorder="1" applyAlignment="1" applyProtection="1">
      <alignment vertical="center"/>
      <protection hidden="1"/>
    </xf>
    <xf numFmtId="0" fontId="119" fillId="34" borderId="21" xfId="0" applyNumberFormat="1" applyFont="1" applyFill="1" applyBorder="1" applyAlignment="1" applyProtection="1">
      <alignment vertical="center"/>
      <protection hidden="1"/>
    </xf>
    <xf numFmtId="0" fontId="120" fillId="33" borderId="26" xfId="0" applyNumberFormat="1" applyFont="1" applyFill="1" applyBorder="1" applyAlignment="1" applyProtection="1">
      <alignment vertical="center"/>
      <protection hidden="1"/>
    </xf>
    <xf numFmtId="0" fontId="119" fillId="33" borderId="26" xfId="0" applyNumberFormat="1" applyFont="1" applyFill="1" applyBorder="1" applyAlignment="1" applyProtection="1">
      <alignment vertical="center"/>
      <protection hidden="1"/>
    </xf>
    <xf numFmtId="0" fontId="119" fillId="33" borderId="29" xfId="0" applyNumberFormat="1" applyFont="1" applyFill="1" applyBorder="1" applyAlignment="1" applyProtection="1">
      <alignment vertical="center"/>
      <protection hidden="1"/>
    </xf>
    <xf numFmtId="0" fontId="119" fillId="33" borderId="77" xfId="0" applyNumberFormat="1" applyFont="1" applyFill="1" applyBorder="1" applyAlignment="1" applyProtection="1">
      <alignment vertical="center"/>
      <protection hidden="1"/>
    </xf>
    <xf numFmtId="0" fontId="119" fillId="33" borderId="27" xfId="0" applyNumberFormat="1" applyFont="1" applyFill="1" applyBorder="1" applyAlignment="1" applyProtection="1">
      <alignment vertical="center"/>
      <protection hidden="1"/>
    </xf>
    <xf numFmtId="174" fontId="119" fillId="33" borderId="27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alignment vertical="center" shrinkToFit="1"/>
      <protection locked="0"/>
    </xf>
    <xf numFmtId="0" fontId="121" fillId="0" borderId="0" xfId="0" applyFont="1" applyFill="1" applyBorder="1" applyAlignment="1" applyProtection="1">
      <alignment horizontal="center" vertical="center" shrinkToFit="1"/>
      <protection locked="0"/>
    </xf>
    <xf numFmtId="0" fontId="108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Fill="1" applyBorder="1" applyAlignment="1" applyProtection="1">
      <alignment horizontal="center" vertical="top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174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4" borderId="78" xfId="0" applyNumberFormat="1" applyFont="1" applyFill="1" applyBorder="1" applyAlignment="1" applyProtection="1">
      <alignment horizontal="center" vertical="center" wrapText="1"/>
      <protection locked="0"/>
    </xf>
    <xf numFmtId="0" fontId="122" fillId="4" borderId="79" xfId="0" applyNumberFormat="1" applyFont="1" applyFill="1" applyBorder="1" applyAlignment="1" applyProtection="1">
      <alignment horizontal="center" vertical="center" wrapText="1"/>
      <protection locked="0"/>
    </xf>
    <xf numFmtId="0" fontId="48" fillId="4" borderId="79" xfId="0" applyNumberFormat="1" applyFont="1" applyFill="1" applyBorder="1" applyAlignment="1" applyProtection="1">
      <alignment horizontal="center" vertical="center" wrapText="1"/>
      <protection locked="0"/>
    </xf>
    <xf numFmtId="49" fontId="114" fillId="0" borderId="80" xfId="0" applyNumberFormat="1" applyFont="1" applyBorder="1" applyAlignment="1" applyProtection="1">
      <alignment horizontal="center" vertical="center" wrapText="1"/>
      <protection locked="0"/>
    </xf>
    <xf numFmtId="49" fontId="114" fillId="0" borderId="81" xfId="0" applyNumberFormat="1" applyFont="1" applyBorder="1" applyAlignment="1" applyProtection="1">
      <alignment horizontal="center" vertical="center" wrapText="1"/>
      <protection locked="0"/>
    </xf>
    <xf numFmtId="3" fontId="21" fillId="33" borderId="82" xfId="0" applyNumberFormat="1" applyFont="1" applyFill="1" applyBorder="1" applyAlignment="1" applyProtection="1">
      <alignment horizontal="center" vertical="center" wrapText="1"/>
      <protection locked="0"/>
    </xf>
    <xf numFmtId="3" fontId="21" fillId="33" borderId="83" xfId="0" applyNumberFormat="1" applyFont="1" applyFill="1" applyBorder="1" applyAlignment="1" applyProtection="1">
      <alignment horizontal="center" vertical="center" wrapText="1"/>
      <protection locked="0"/>
    </xf>
    <xf numFmtId="0" fontId="31" fillId="33" borderId="84" xfId="0" applyNumberFormat="1" applyFont="1" applyFill="1" applyBorder="1" applyAlignment="1" applyProtection="1">
      <alignment horizontal="left" vertical="center"/>
      <protection locked="0"/>
    </xf>
    <xf numFmtId="1" fontId="9" fillId="33" borderId="85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86" xfId="0" applyNumberFormat="1" applyFont="1" applyFill="1" applyBorder="1" applyAlignment="1" applyProtection="1">
      <alignment horizontal="center" vertical="center" wrapText="1"/>
      <protection locked="0"/>
    </xf>
    <xf numFmtId="1" fontId="30" fillId="33" borderId="36" xfId="0" applyNumberFormat="1" applyFont="1" applyFill="1" applyBorder="1" applyAlignment="1" applyProtection="1">
      <alignment horizontal="center" vertical="center" wrapText="1"/>
      <protection hidden="1"/>
    </xf>
    <xf numFmtId="174" fontId="22" fillId="33" borderId="87" xfId="0" applyNumberFormat="1" applyFont="1" applyFill="1" applyBorder="1" applyAlignment="1" applyProtection="1">
      <alignment horizontal="center" vertical="center" wrapText="1"/>
      <protection hidden="1"/>
    </xf>
    <xf numFmtId="0" fontId="118" fillId="33" borderId="88" xfId="0" applyNumberFormat="1" applyFont="1" applyFill="1" applyBorder="1" applyAlignment="1">
      <alignment vertical="center"/>
    </xf>
    <xf numFmtId="0" fontId="118" fillId="33" borderId="0" xfId="0" applyNumberFormat="1" applyFont="1" applyFill="1" applyBorder="1" applyAlignment="1">
      <alignment vertical="center"/>
    </xf>
    <xf numFmtId="1" fontId="123" fillId="33" borderId="0" xfId="0" applyNumberFormat="1" applyFont="1" applyFill="1" applyBorder="1" applyAlignment="1">
      <alignment horizontal="right" vertical="center"/>
    </xf>
    <xf numFmtId="0" fontId="119" fillId="33" borderId="88" xfId="0" applyNumberFormat="1" applyFont="1" applyFill="1" applyBorder="1" applyAlignment="1">
      <alignment vertical="center"/>
    </xf>
    <xf numFmtId="0" fontId="119" fillId="33" borderId="0" xfId="0" applyNumberFormat="1" applyFont="1" applyFill="1" applyBorder="1" applyAlignment="1">
      <alignment vertical="center"/>
    </xf>
    <xf numFmtId="0" fontId="119" fillId="33" borderId="89" xfId="0" applyNumberFormat="1" applyFont="1" applyFill="1" applyBorder="1" applyAlignment="1">
      <alignment vertical="center"/>
    </xf>
    <xf numFmtId="0" fontId="119" fillId="33" borderId="90" xfId="0" applyNumberFormat="1" applyFont="1" applyFill="1" applyBorder="1" applyAlignment="1">
      <alignment vertical="center"/>
    </xf>
    <xf numFmtId="0" fontId="119" fillId="33" borderId="0" xfId="0" applyNumberFormat="1" applyFont="1" applyFill="1" applyAlignment="1">
      <alignment vertical="center"/>
    </xf>
    <xf numFmtId="0" fontId="12" fillId="33" borderId="91" xfId="0" applyNumberFormat="1" applyFont="1" applyFill="1" applyBorder="1" applyAlignment="1">
      <alignment horizontal="center" vertical="center" wrapText="1"/>
    </xf>
    <xf numFmtId="0" fontId="0" fillId="0" borderId="91" xfId="0" applyBorder="1" applyAlignment="1">
      <alignment wrapText="1"/>
    </xf>
    <xf numFmtId="0" fontId="0" fillId="0" borderId="92" xfId="0" applyBorder="1" applyAlignment="1">
      <alignment wrapText="1"/>
    </xf>
    <xf numFmtId="49" fontId="17" fillId="44" borderId="9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93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14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95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93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46" xfId="0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wrapText="1"/>
    </xf>
    <xf numFmtId="0" fontId="0" fillId="0" borderId="96" xfId="0" applyBorder="1" applyAlignment="1">
      <alignment wrapText="1"/>
    </xf>
    <xf numFmtId="174" fontId="11" fillId="45" borderId="19" xfId="0" applyNumberFormat="1" applyFont="1" applyFill="1" applyBorder="1" applyAlignment="1" applyProtection="1">
      <alignment horizontal="center" vertical="center" wrapText="1"/>
      <protection hidden="1"/>
    </xf>
    <xf numFmtId="49" fontId="13" fillId="33" borderId="93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97" xfId="0" applyNumberFormat="1" applyFont="1" applyFill="1" applyBorder="1" applyAlignment="1">
      <alignment horizontal="right" vertical="center" wrapText="1"/>
    </xf>
    <xf numFmtId="0" fontId="11" fillId="35" borderId="18" xfId="0" applyNumberFormat="1" applyFont="1" applyFill="1" applyBorder="1" applyAlignment="1">
      <alignment horizontal="right" vertical="center" wrapText="1"/>
    </xf>
    <xf numFmtId="49" fontId="11" fillId="33" borderId="98" xfId="0" applyNumberFormat="1" applyFont="1" applyFill="1" applyBorder="1" applyAlignment="1">
      <alignment horizontal="right" vertical="center" wrapText="1"/>
    </xf>
    <xf numFmtId="49" fontId="11" fillId="33" borderId="97" xfId="0" applyNumberFormat="1" applyFont="1" applyFill="1" applyBorder="1" applyAlignment="1">
      <alignment horizontal="right" vertical="center" wrapText="1"/>
    </xf>
    <xf numFmtId="0" fontId="11" fillId="36" borderId="99" xfId="0" applyNumberFormat="1" applyFont="1" applyFill="1" applyBorder="1" applyAlignment="1">
      <alignment horizontal="right" vertical="center" wrapText="1"/>
    </xf>
    <xf numFmtId="0" fontId="11" fillId="36" borderId="100" xfId="0" applyNumberFormat="1" applyFont="1" applyFill="1" applyBorder="1" applyAlignment="1">
      <alignment horizontal="right" vertical="center" wrapText="1"/>
    </xf>
    <xf numFmtId="49" fontId="15" fillId="44" borderId="98" xfId="0" applyNumberFormat="1" applyFont="1" applyFill="1" applyBorder="1" applyAlignment="1" applyProtection="1">
      <alignment horizontal="center" vertical="center" wrapText="1"/>
      <protection hidden="1"/>
    </xf>
    <xf numFmtId="49" fontId="15" fillId="44" borderId="19" xfId="0" applyNumberFormat="1" applyFont="1" applyFill="1" applyBorder="1" applyAlignment="1" applyProtection="1">
      <alignment horizontal="center" vertical="center" wrapText="1"/>
      <protection hidden="1"/>
    </xf>
    <xf numFmtId="0" fontId="11" fillId="44" borderId="19" xfId="0" applyNumberFormat="1" applyFont="1" applyFill="1" applyBorder="1" applyAlignment="1" applyProtection="1">
      <alignment horizontal="center" vertical="center" wrapText="1"/>
      <protection hidden="1"/>
    </xf>
    <xf numFmtId="0" fontId="11" fillId="44" borderId="39" xfId="0" applyNumberFormat="1" applyFont="1" applyFill="1" applyBorder="1" applyAlignment="1" applyProtection="1">
      <alignment horizontal="center" vertical="center" wrapText="1"/>
      <protection hidden="1"/>
    </xf>
    <xf numFmtId="0" fontId="11" fillId="44" borderId="40" xfId="0" applyNumberFormat="1" applyFont="1" applyFill="1" applyBorder="1" applyAlignment="1" applyProtection="1">
      <alignment horizontal="center" vertical="center" wrapText="1"/>
      <protection hidden="1"/>
    </xf>
    <xf numFmtId="14" fontId="15" fillId="44" borderId="40" xfId="0" applyNumberFormat="1" applyFont="1" applyFill="1" applyBorder="1" applyAlignment="1" applyProtection="1">
      <alignment horizontal="center" vertical="center" wrapText="1"/>
      <protection hidden="1"/>
    </xf>
    <xf numFmtId="14" fontId="15" fillId="44" borderId="101" xfId="0" applyNumberFormat="1" applyFont="1" applyFill="1" applyBorder="1" applyAlignment="1" applyProtection="1">
      <alignment horizontal="center" vertical="center" wrapText="1"/>
      <protection hidden="1"/>
    </xf>
    <xf numFmtId="49" fontId="11" fillId="36" borderId="98" xfId="0" applyNumberFormat="1" applyFont="1" applyFill="1" applyBorder="1" applyAlignment="1">
      <alignment horizontal="right" vertical="center" wrapText="1"/>
    </xf>
    <xf numFmtId="49" fontId="11" fillId="36" borderId="102" xfId="0" applyNumberFormat="1" applyFont="1" applyFill="1" applyBorder="1" applyAlignment="1">
      <alignment horizontal="right" vertical="center" wrapText="1"/>
    </xf>
    <xf numFmtId="3" fontId="11" fillId="45" borderId="40" xfId="0" applyNumberFormat="1" applyFont="1" applyFill="1" applyBorder="1" applyAlignment="1" applyProtection="1">
      <alignment horizontal="center" vertical="center" wrapText="1"/>
      <protection hidden="1"/>
    </xf>
    <xf numFmtId="174" fontId="11" fillId="45" borderId="39" xfId="0" applyNumberFormat="1" applyFont="1" applyFill="1" applyBorder="1" applyAlignment="1" applyProtection="1">
      <alignment horizontal="center" vertical="center" wrapText="1"/>
      <protection hidden="1"/>
    </xf>
    <xf numFmtId="174" fontId="11" fillId="45" borderId="101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19" xfId="0" applyNumberFormat="1" applyFont="1" applyFill="1" applyBorder="1" applyAlignment="1">
      <alignment horizontal="center" vertical="top" wrapText="1"/>
    </xf>
    <xf numFmtId="0" fontId="10" fillId="35" borderId="97" xfId="0" applyNumberFormat="1" applyFont="1" applyFill="1" applyBorder="1" applyAlignment="1">
      <alignment horizontal="center" vertical="top" wrapText="1"/>
    </xf>
    <xf numFmtId="0" fontId="10" fillId="35" borderId="18" xfId="0" applyNumberFormat="1" applyFont="1" applyFill="1" applyBorder="1" applyAlignment="1">
      <alignment horizontal="center" vertical="top" wrapText="1"/>
    </xf>
    <xf numFmtId="0" fontId="10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10" fillId="34" borderId="19" xfId="0" applyNumberFormat="1" applyFont="1" applyFill="1" applyBorder="1" applyAlignment="1" applyProtection="1">
      <alignment horizontal="center" vertical="top" wrapText="1"/>
      <protection locked="0"/>
    </xf>
    <xf numFmtId="0" fontId="116" fillId="33" borderId="88" xfId="0" applyNumberFormat="1" applyFont="1" applyFill="1" applyBorder="1" applyAlignment="1">
      <alignment horizontal="center" vertical="center"/>
    </xf>
    <xf numFmtId="0" fontId="116" fillId="33" borderId="0" xfId="0" applyNumberFormat="1" applyFont="1" applyFill="1" applyBorder="1" applyAlignment="1">
      <alignment horizontal="center" vertical="center"/>
    </xf>
    <xf numFmtId="175" fontId="16" fillId="45" borderId="40" xfId="0" applyNumberFormat="1" applyFont="1" applyFill="1" applyBorder="1" applyAlignment="1" applyProtection="1">
      <alignment horizontal="center" vertical="center" wrapText="1"/>
      <protection hidden="1"/>
    </xf>
    <xf numFmtId="175" fontId="16" fillId="45" borderId="103" xfId="0" applyNumberFormat="1" applyFont="1" applyFill="1" applyBorder="1" applyAlignment="1" applyProtection="1">
      <alignment horizontal="center" vertical="center" wrapText="1"/>
      <protection hidden="1"/>
    </xf>
    <xf numFmtId="49" fontId="18" fillId="46" borderId="104" xfId="0" applyNumberFormat="1" applyFont="1" applyFill="1" applyBorder="1" applyAlignment="1">
      <alignment horizontal="center" vertical="center" wrapText="1"/>
    </xf>
    <xf numFmtId="49" fontId="18" fillId="46" borderId="105" xfId="0" applyNumberFormat="1" applyFont="1" applyFill="1" applyBorder="1" applyAlignment="1">
      <alignment horizontal="center" vertical="center" wrapText="1"/>
    </xf>
    <xf numFmtId="0" fontId="27" fillId="34" borderId="106" xfId="0" applyNumberFormat="1" applyFont="1" applyFill="1" applyBorder="1" applyAlignment="1">
      <alignment horizontal="center" vertical="center"/>
    </xf>
    <xf numFmtId="0" fontId="27" fillId="34" borderId="107" xfId="0" applyNumberFormat="1" applyFont="1" applyFill="1" applyBorder="1" applyAlignment="1">
      <alignment horizontal="center" vertical="center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26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4" fontId="21" fillId="33" borderId="0" xfId="0" applyNumberFormat="1" applyFont="1" applyFill="1" applyBorder="1" applyAlignment="1" applyProtection="1">
      <alignment horizontal="center" vertical="center"/>
      <protection hidden="1"/>
    </xf>
    <xf numFmtId="0" fontId="124" fillId="33" borderId="109" xfId="0" applyNumberFormat="1" applyFont="1" applyFill="1" applyBorder="1" applyAlignment="1" applyProtection="1">
      <alignment horizontal="center" vertical="center"/>
      <protection hidden="1"/>
    </xf>
    <xf numFmtId="0" fontId="124" fillId="33" borderId="110" xfId="0" applyNumberFormat="1" applyFont="1" applyFill="1" applyBorder="1" applyAlignment="1" applyProtection="1">
      <alignment horizontal="center" vertical="center"/>
      <protection hidden="1"/>
    </xf>
    <xf numFmtId="0" fontId="124" fillId="33" borderId="111" xfId="0" applyNumberFormat="1" applyFont="1" applyFill="1" applyBorder="1" applyAlignment="1" applyProtection="1">
      <alignment horizontal="center" vertical="center"/>
      <protection hidden="1"/>
    </xf>
    <xf numFmtId="174" fontId="25" fillId="35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125" fillId="41" borderId="0" xfId="0" applyFont="1" applyFill="1" applyBorder="1" applyAlignment="1">
      <alignment horizontal="center" vertical="center" wrapText="1"/>
    </xf>
    <xf numFmtId="0" fontId="106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38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26" fillId="0" borderId="0" xfId="0" applyFont="1" applyFill="1" applyBorder="1" applyAlignment="1" applyProtection="1">
      <alignment horizontal="center" vertical="center"/>
      <protection locked="0"/>
    </xf>
    <xf numFmtId="2" fontId="126" fillId="0" borderId="0" xfId="0" applyNumberFormat="1" applyFont="1" applyFill="1" applyBorder="1" applyAlignment="1" applyProtection="1">
      <alignment horizontal="center" vertical="center"/>
      <protection locked="0"/>
    </xf>
    <xf numFmtId="174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121" fillId="0" borderId="0" xfId="0" applyFont="1" applyFill="1" applyBorder="1" applyAlignment="1" applyProtection="1">
      <alignment horizontal="center" vertical="center" shrinkToFit="1"/>
      <protection locked="0"/>
    </xf>
    <xf numFmtId="0" fontId="127" fillId="0" borderId="0" xfId="0" applyFont="1" applyFill="1" applyBorder="1" applyAlignment="1" applyProtection="1">
      <alignment horizontal="center" vertical="center"/>
      <protection locked="0"/>
    </xf>
    <xf numFmtId="0" fontId="128" fillId="0" borderId="0" xfId="0" applyFont="1" applyFill="1" applyBorder="1" applyAlignment="1" applyProtection="1">
      <alignment horizontal="center" vertical="top"/>
      <protection locked="0"/>
    </xf>
    <xf numFmtId="0" fontId="39" fillId="0" borderId="0" xfId="0" applyNumberFormat="1" applyFont="1" applyFill="1" applyBorder="1" applyAlignment="1" applyProtection="1">
      <alignment horizontal="center" vertical="top"/>
      <protection locked="0"/>
    </xf>
    <xf numFmtId="0" fontId="38" fillId="47" borderId="112" xfId="0" applyNumberFormat="1" applyFont="1" applyFill="1" applyBorder="1" applyAlignment="1">
      <alignment horizontal="center" vertical="center"/>
    </xf>
    <xf numFmtId="0" fontId="38" fillId="47" borderId="113" xfId="0" applyNumberFormat="1" applyFont="1" applyFill="1" applyBorder="1" applyAlignment="1">
      <alignment horizontal="center" vertical="center"/>
    </xf>
    <xf numFmtId="0" fontId="38" fillId="47" borderId="114" xfId="0" applyNumberFormat="1" applyFont="1" applyFill="1" applyBorder="1" applyAlignment="1">
      <alignment horizontal="center" vertical="center"/>
    </xf>
    <xf numFmtId="0" fontId="128" fillId="48" borderId="112" xfId="0" applyFont="1" applyFill="1" applyBorder="1" applyAlignment="1">
      <alignment horizontal="center" vertical="top"/>
    </xf>
    <xf numFmtId="0" fontId="128" fillId="48" borderId="113" xfId="0" applyFont="1" applyFill="1" applyBorder="1" applyAlignment="1">
      <alignment horizontal="center" vertical="top"/>
    </xf>
    <xf numFmtId="0" fontId="128" fillId="48" borderId="114" xfId="0" applyFont="1" applyFill="1" applyBorder="1" applyAlignment="1">
      <alignment horizontal="center" vertical="top"/>
    </xf>
    <xf numFmtId="0" fontId="127" fillId="48" borderId="112" xfId="0" applyFont="1" applyFill="1" applyBorder="1" applyAlignment="1">
      <alignment horizontal="center" vertical="center"/>
    </xf>
    <xf numFmtId="0" fontId="127" fillId="48" borderId="113" xfId="0" applyFont="1" applyFill="1" applyBorder="1" applyAlignment="1">
      <alignment horizontal="center" vertical="center"/>
    </xf>
    <xf numFmtId="0" fontId="127" fillId="48" borderId="114" xfId="0" applyFont="1" applyFill="1" applyBorder="1" applyAlignment="1">
      <alignment horizontal="center" vertical="center"/>
    </xf>
    <xf numFmtId="9" fontId="37" fillId="0" borderId="63" xfId="52" applyFont="1" applyFill="1" applyBorder="1" applyAlignment="1">
      <alignment horizontal="center" vertical="center"/>
    </xf>
    <xf numFmtId="0" fontId="121" fillId="41" borderId="0" xfId="0" applyFont="1" applyFill="1" applyAlignment="1" applyProtection="1">
      <alignment horizontal="center" vertical="center" shrinkToFit="1"/>
      <protection locked="0"/>
    </xf>
    <xf numFmtId="49" fontId="35" fillId="33" borderId="112" xfId="0" applyNumberFormat="1" applyFont="1" applyFill="1" applyBorder="1" applyAlignment="1" applyProtection="1">
      <alignment horizontal="center" vertical="center"/>
      <protection locked="0"/>
    </xf>
    <xf numFmtId="49" fontId="35" fillId="33" borderId="113" xfId="0" applyNumberFormat="1" applyFont="1" applyFill="1" applyBorder="1" applyAlignment="1" applyProtection="1">
      <alignment horizontal="center" vertical="center"/>
      <protection locked="0"/>
    </xf>
    <xf numFmtId="49" fontId="35" fillId="33" borderId="114" xfId="0" applyNumberFormat="1" applyFont="1" applyFill="1" applyBorder="1" applyAlignment="1" applyProtection="1">
      <alignment horizontal="center" vertical="center"/>
      <protection locked="0"/>
    </xf>
    <xf numFmtId="0" fontId="129" fillId="41" borderId="115" xfId="0" applyFont="1" applyFill="1" applyBorder="1" applyAlignment="1" applyProtection="1">
      <alignment horizontal="center" vertical="center"/>
      <protection/>
    </xf>
    <xf numFmtId="0" fontId="129" fillId="41" borderId="116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top"/>
    </xf>
    <xf numFmtId="1" fontId="126" fillId="0" borderId="63" xfId="0" applyNumberFormat="1" applyFont="1" applyBorder="1" applyAlignment="1">
      <alignment horizontal="center" vertical="center"/>
    </xf>
    <xf numFmtId="0" fontId="126" fillId="0" borderId="63" xfId="0" applyFont="1" applyBorder="1" applyAlignment="1">
      <alignment horizontal="center" vertical="center"/>
    </xf>
    <xf numFmtId="2" fontId="126" fillId="0" borderId="63" xfId="0" applyNumberFormat="1" applyFont="1" applyBorder="1" applyAlignment="1">
      <alignment horizontal="center" vertical="center"/>
    </xf>
    <xf numFmtId="0" fontId="130" fillId="41" borderId="0" xfId="0" applyFont="1" applyFill="1" applyAlignment="1" applyProtection="1">
      <alignment horizontal="right" vertical="center"/>
      <protection locked="0"/>
    </xf>
    <xf numFmtId="0" fontId="130" fillId="41" borderId="117" xfId="0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30" fillId="0" borderId="0" xfId="0" applyFont="1" applyFill="1" applyBorder="1" applyAlignment="1" applyProtection="1">
      <alignment horizontal="right" vertical="center"/>
      <protection locked="0"/>
    </xf>
    <xf numFmtId="0" fontId="13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 horizontal="left" vertical="top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C0C0C0"/>
      <rgbColor rgb="00FFFFFF"/>
      <rgbColor rgb="00FFFFFF"/>
      <rgbColor rgb="00080808"/>
      <rgbColor rgb="00040404"/>
      <rgbColor rgb="00666666"/>
      <rgbColor rgb="00FFEFCB"/>
      <rgbColor rgb="00C0EDFE"/>
      <rgbColor rgb="00CCFFFF"/>
      <rgbColor rgb="00DDDDDD"/>
      <rgbColor rgb="00444444"/>
      <rgbColor rgb="00050908"/>
      <rgbColor rgb="00D6D6D6"/>
      <rgbColor rgb="00A3A3A3"/>
      <rgbColor rgb="00919191"/>
      <rgbColor rgb="00000090"/>
      <rgbColor rgb="00A40800"/>
      <rgbColor rgb="003F691E"/>
      <rgbColor rgb="00D90B00"/>
      <rgbColor rgb="00C0C0C0"/>
      <rgbColor rgb="00FFCC99"/>
      <rgbColor rgb="00FCF305"/>
      <rgbColor rgb="00818181"/>
      <rgbColor rgb="00FF0000"/>
      <rgbColor rgb="00CFCFCF"/>
      <rgbColor rgb="00CCCCCC"/>
      <rgbColor rgb="00FFCC00"/>
      <rgbColor rgb="00800080"/>
      <rgbColor rgb="00800000"/>
      <rgbColor rgb="00B3B3B3"/>
      <rgbColor rgb="00993366"/>
      <rgbColor rgb="00FFFFCC"/>
      <rgbColor rgb="00660066"/>
      <rgbColor rgb="004872D6"/>
      <rgbColor rgb="00808080"/>
      <rgbColor rgb="00FF00FF"/>
      <rgbColor rgb="005C5C5C"/>
      <rgbColor rgb="003F77BE"/>
      <rgbColor rgb="007CC861"/>
      <rgbColor rgb="00FFB143"/>
      <rgbColor rgb="00EF383C"/>
      <rgbColor rgb="009D56AB"/>
      <rgbColor rgb="00AEB2B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-0.02875"/>
          <c:w val="0.912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v>1 sem título</c:v>
          </c:tx>
          <c:spPr>
            <a:solidFill>
              <a:srgbClr val="4872D6"/>
            </a:solidFill>
            <a:ln w="3175">
              <a:solidFill>
                <a:srgbClr val="5C5C5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Estatística!$AP$11:$AP$31</c:f>
              <c:strCache/>
            </c:strRef>
          </c:cat>
          <c:val>
            <c:numRef>
              <c:f>Estatística!$AQ$11:$AQ$31</c:f>
              <c:numCache/>
            </c:numRef>
          </c:val>
        </c:ser>
        <c:gapWidth val="10"/>
        <c:axId val="60216491"/>
        <c:axId val="5077508"/>
      </c:barChart>
      <c:catAx>
        <c:axId val="60216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elvetica Neue"/>
                    <a:ea typeface="Helvetica Neue"/>
                    <a:cs typeface="Helvetica Neue"/>
                  </a:rPr>
                  <a:t>Classificações (valores)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077508"/>
        <c:crosses val="autoZero"/>
        <c:auto val="1"/>
        <c:lblOffset val="100"/>
        <c:tickLblSkip val="1"/>
        <c:noMultiLvlLbl val="0"/>
      </c:catAx>
      <c:valAx>
        <c:axId val="507750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Nº Classificações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60216491"/>
        <c:crossesAt val="1"/>
        <c:crossBetween val="between"/>
        <c:dispUnits/>
        <c:majorUnit val="1"/>
        <c:minorUnit val="1"/>
      </c:valAx>
      <c:spPr>
        <a:solidFill>
          <a:srgbClr val="CFCFC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-0.02025"/>
          <c:w val="0.956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Estatística!$AP$11:$AP$31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strCache>
            </c:strRef>
          </c:cat>
          <c:val>
            <c:numRef>
              <c:f>Estatística!$AQ$11:$AQ$31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50"/>
        <c:axId val="45697573"/>
        <c:axId val="8624974"/>
      </c:barChart>
      <c:catAx>
        <c:axId val="45697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18181"/>
            </a:solidFill>
          </a:ln>
        </c:spPr>
        <c:crossAx val="8624974"/>
        <c:crosses val="autoZero"/>
        <c:auto val="1"/>
        <c:lblOffset val="100"/>
        <c:tickLblSkip val="1"/>
        <c:noMultiLvlLbl val="0"/>
      </c:catAx>
      <c:valAx>
        <c:axId val="8624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Percentagem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18181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18181"/>
            </a:solidFill>
          </a:ln>
        </c:spPr>
        <c:crossAx val="45697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18181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30</xdr:row>
      <xdr:rowOff>47625</xdr:rowOff>
    </xdr:from>
    <xdr:to>
      <xdr:col>33</xdr:col>
      <xdr:colOff>238125</xdr:colOff>
      <xdr:row>37</xdr:row>
      <xdr:rowOff>276225</xdr:rowOff>
    </xdr:to>
    <xdr:graphicFrame>
      <xdr:nvGraphicFramePr>
        <xdr:cNvPr id="1" name="Chart 1"/>
        <xdr:cNvGraphicFramePr/>
      </xdr:nvGraphicFramePr>
      <xdr:xfrm>
        <a:off x="1724025" y="6362700"/>
        <a:ext cx="13068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17</xdr:row>
      <xdr:rowOff>123825</xdr:rowOff>
    </xdr:from>
    <xdr:to>
      <xdr:col>35</xdr:col>
      <xdr:colOff>161925</xdr:colOff>
      <xdr:row>24</xdr:row>
      <xdr:rowOff>238125</xdr:rowOff>
    </xdr:to>
    <xdr:graphicFrame>
      <xdr:nvGraphicFramePr>
        <xdr:cNvPr id="1" name="Chart 2"/>
        <xdr:cNvGraphicFramePr/>
      </xdr:nvGraphicFramePr>
      <xdr:xfrm>
        <a:off x="923925" y="4648200"/>
        <a:ext cx="116490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BC1737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D3" sqref="D3:E3"/>
    </sheetView>
  </sheetViews>
  <sheetFormatPr defaultColWidth="10.296875" defaultRowHeight="19.5" customHeight="1"/>
  <cols>
    <col min="1" max="1" width="1.2890625" style="2" customWidth="1"/>
    <col min="2" max="2" width="2.69921875" style="3" customWidth="1"/>
    <col min="3" max="3" width="13.5" style="2" customWidth="1"/>
    <col min="4" max="6" width="3.296875" style="2" customWidth="1"/>
    <col min="7" max="7" width="3.5" style="2" customWidth="1"/>
    <col min="8" max="8" width="3" style="2" customWidth="1"/>
    <col min="9" max="10" width="3.5" style="2" customWidth="1"/>
    <col min="11" max="11" width="3.296875" style="2" customWidth="1"/>
    <col min="12" max="12" width="3.19921875" style="2" customWidth="1"/>
    <col min="13" max="13" width="3.296875" style="2" customWidth="1"/>
    <col min="14" max="14" width="3.19921875" style="2" customWidth="1"/>
    <col min="15" max="15" width="3.296875" style="2" customWidth="1"/>
    <col min="16" max="16" width="3.19921875" style="3" customWidth="1"/>
    <col min="17" max="17" width="3.19921875" style="2" customWidth="1"/>
    <col min="18" max="18" width="3" style="3" customWidth="1"/>
    <col min="19" max="19" width="3" style="2" customWidth="1"/>
    <col min="20" max="20" width="2.796875" style="2" customWidth="1"/>
    <col min="21" max="21" width="3" style="3" customWidth="1"/>
    <col min="22" max="23" width="3" style="2" customWidth="1"/>
    <col min="24" max="24" width="3.19921875" style="3" customWidth="1"/>
    <col min="25" max="37" width="3" style="3" customWidth="1"/>
    <col min="38" max="38" width="3.19921875" style="2" customWidth="1"/>
    <col min="39" max="39" width="3.5" style="2" customWidth="1"/>
    <col min="40" max="40" width="4.19921875" style="4" customWidth="1"/>
    <col min="41" max="44" width="7.5" style="5" customWidth="1"/>
    <col min="45" max="46" width="7.5" style="2" customWidth="1"/>
    <col min="47" max="47" width="7.5" style="2" hidden="1" customWidth="1"/>
    <col min="48" max="48" width="7.796875" style="2" customWidth="1"/>
    <col min="49" max="49" width="8" style="6" customWidth="1"/>
    <col min="50" max="53" width="7.796875" style="2" customWidth="1"/>
    <col min="54" max="54" width="7.5" style="2" hidden="1" customWidth="1"/>
    <col min="55" max="55" width="10.296875" style="7" customWidth="1"/>
    <col min="56" max="16384" width="10.296875" style="1" customWidth="1"/>
  </cols>
  <sheetData>
    <row r="1" spans="1:55" ht="30" customHeight="1" thickBot="1">
      <c r="A1" s="9"/>
      <c r="B1" s="10"/>
      <c r="C1" s="225" t="s">
        <v>66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7"/>
      <c r="AO1" s="11"/>
      <c r="AP1" s="12"/>
      <c r="AQ1" s="12"/>
      <c r="AR1" s="12"/>
      <c r="AS1" s="12"/>
      <c r="AT1" s="12"/>
      <c r="AU1" s="13"/>
      <c r="AV1" s="14"/>
      <c r="AW1" s="12"/>
      <c r="AX1" s="12"/>
      <c r="AY1" s="15"/>
      <c r="AZ1" s="16"/>
      <c r="BA1" s="16"/>
      <c r="BB1" s="17"/>
      <c r="BC1" s="18"/>
    </row>
    <row r="2" spans="1:55" ht="16.5" customHeight="1" thickBot="1">
      <c r="A2" s="9"/>
      <c r="B2" s="242" t="s">
        <v>0</v>
      </c>
      <c r="C2" s="243"/>
      <c r="D2" s="239" t="s">
        <v>45</v>
      </c>
      <c r="E2" s="239"/>
      <c r="F2" s="239"/>
      <c r="G2" s="239"/>
      <c r="H2" s="239"/>
      <c r="I2" s="239"/>
      <c r="J2" s="239"/>
      <c r="K2" s="19"/>
      <c r="L2" s="240" t="s">
        <v>1</v>
      </c>
      <c r="M2" s="241"/>
      <c r="N2" s="240"/>
      <c r="O2" s="261" t="s">
        <v>2</v>
      </c>
      <c r="P2" s="262"/>
      <c r="Q2" s="20"/>
      <c r="R2" s="258" t="s">
        <v>3</v>
      </c>
      <c r="S2" s="259"/>
      <c r="T2" s="260"/>
      <c r="U2" s="231" t="s">
        <v>46</v>
      </c>
      <c r="V2" s="232"/>
      <c r="W2" s="233"/>
      <c r="X2" s="234"/>
      <c r="Y2" s="235" t="s">
        <v>48</v>
      </c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7"/>
      <c r="AN2" s="62" t="s">
        <v>47</v>
      </c>
      <c r="AO2" s="11"/>
      <c r="AP2" s="12"/>
      <c r="AQ2" s="12"/>
      <c r="AR2" s="12"/>
      <c r="AS2" s="12"/>
      <c r="AT2" s="12"/>
      <c r="AU2" s="13"/>
      <c r="AV2" s="14"/>
      <c r="AW2" s="12"/>
      <c r="AX2" s="12"/>
      <c r="AY2" s="21"/>
      <c r="AZ2" s="18"/>
      <c r="BA2" s="18"/>
      <c r="BB2" s="22"/>
      <c r="BC2" s="18"/>
    </row>
    <row r="3" spans="1:55" ht="15.75" customHeight="1" thickBot="1">
      <c r="A3" s="9"/>
      <c r="B3" s="246" t="s">
        <v>4</v>
      </c>
      <c r="C3" s="247"/>
      <c r="D3" s="256">
        <f>IF(D6="","",AVERAGE(AN6:AN75))</f>
        <v>16.7</v>
      </c>
      <c r="E3" s="257"/>
      <c r="F3" s="59"/>
      <c r="G3" s="251" t="s">
        <v>5</v>
      </c>
      <c r="H3" s="251"/>
      <c r="I3" s="251"/>
      <c r="J3" s="252"/>
      <c r="K3" s="238">
        <f>IF(C6="","",STDEVP(AN6:AN75))</f>
        <v>0</v>
      </c>
      <c r="L3" s="238"/>
      <c r="M3" s="60"/>
      <c r="N3" s="248" t="s">
        <v>6</v>
      </c>
      <c r="O3" s="249"/>
      <c r="P3" s="250"/>
      <c r="Q3" s="255">
        <f>COUNTIF(AN6:AN75,"&lt;9,5")</f>
        <v>0</v>
      </c>
      <c r="R3" s="255"/>
      <c r="S3" s="61"/>
      <c r="T3" s="250" t="s">
        <v>7</v>
      </c>
      <c r="U3" s="250"/>
      <c r="V3" s="250"/>
      <c r="W3" s="250"/>
      <c r="X3" s="265">
        <f>Q3/AN3</f>
        <v>0</v>
      </c>
      <c r="Y3" s="266"/>
      <c r="Z3" s="87"/>
      <c r="AA3" s="88"/>
      <c r="AB3" s="88"/>
      <c r="AC3" s="88"/>
      <c r="AD3" s="88"/>
      <c r="AE3" s="88"/>
      <c r="AF3" s="88"/>
      <c r="AG3" s="88"/>
      <c r="AH3" s="88"/>
      <c r="AI3" s="88"/>
      <c r="AJ3" s="89"/>
      <c r="AK3" s="228" t="s">
        <v>8</v>
      </c>
      <c r="AL3" s="229"/>
      <c r="AM3" s="230"/>
      <c r="AN3" s="86">
        <f>COUNT(AN6:AN75)</f>
        <v>1</v>
      </c>
      <c r="AO3" s="23"/>
      <c r="AP3" s="12"/>
      <c r="AQ3" s="12"/>
      <c r="AR3" s="12"/>
      <c r="AS3" s="12"/>
      <c r="AT3" s="12"/>
      <c r="AU3" s="13"/>
      <c r="AV3" s="14"/>
      <c r="AW3" s="12"/>
      <c r="AX3" s="12"/>
      <c r="AY3" s="21"/>
      <c r="AZ3" s="18"/>
      <c r="BA3" s="18"/>
      <c r="BB3" s="22"/>
      <c r="BC3" s="18"/>
    </row>
    <row r="4" spans="1:55" ht="19.5" customHeight="1" thickBot="1">
      <c r="A4" s="9"/>
      <c r="B4" s="253" t="s">
        <v>9</v>
      </c>
      <c r="C4" s="254"/>
      <c r="D4" s="205" t="s">
        <v>69</v>
      </c>
      <c r="E4" s="206" t="s">
        <v>70</v>
      </c>
      <c r="F4" s="207" t="s">
        <v>71</v>
      </c>
      <c r="G4" s="207" t="s">
        <v>72</v>
      </c>
      <c r="H4" s="207" t="s">
        <v>73</v>
      </c>
      <c r="I4" s="207" t="s">
        <v>74</v>
      </c>
      <c r="J4" s="207" t="s">
        <v>71</v>
      </c>
      <c r="K4" s="207" t="s">
        <v>75</v>
      </c>
      <c r="L4" s="207" t="s">
        <v>69</v>
      </c>
      <c r="M4" s="207" t="s">
        <v>76</v>
      </c>
      <c r="N4" s="207" t="s">
        <v>77</v>
      </c>
      <c r="O4" s="207" t="s">
        <v>78</v>
      </c>
      <c r="P4" s="207" t="s">
        <v>79</v>
      </c>
      <c r="Q4" s="207" t="s">
        <v>80</v>
      </c>
      <c r="R4" s="207">
        <v>1</v>
      </c>
      <c r="S4" s="207" t="s">
        <v>79</v>
      </c>
      <c r="T4" s="207" t="s">
        <v>80</v>
      </c>
      <c r="U4" s="207" t="s">
        <v>69</v>
      </c>
      <c r="V4" s="207" t="s">
        <v>71</v>
      </c>
      <c r="W4" s="207" t="s">
        <v>75</v>
      </c>
      <c r="X4" s="207" t="s">
        <v>69</v>
      </c>
      <c r="Y4" s="207" t="s">
        <v>70</v>
      </c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67" t="s">
        <v>10</v>
      </c>
      <c r="AN4" s="268"/>
      <c r="AO4" s="23"/>
      <c r="AP4" s="12"/>
      <c r="AQ4" s="12"/>
      <c r="AR4" s="12"/>
      <c r="AS4" s="12"/>
      <c r="AT4" s="12"/>
      <c r="AU4" s="13"/>
      <c r="AV4" s="14"/>
      <c r="AW4" s="12"/>
      <c r="AX4" s="12"/>
      <c r="AY4" s="21"/>
      <c r="AZ4" s="18"/>
      <c r="BA4" s="18"/>
      <c r="BB4" s="22"/>
      <c r="BC4" s="18"/>
    </row>
    <row r="5" spans="1:55" ht="13.5">
      <c r="A5" s="9"/>
      <c r="B5" s="244" t="s">
        <v>11</v>
      </c>
      <c r="C5" s="245"/>
      <c r="D5" s="90">
        <v>6</v>
      </c>
      <c r="E5" s="91">
        <v>6</v>
      </c>
      <c r="F5" s="91">
        <v>8</v>
      </c>
      <c r="G5" s="91">
        <v>6</v>
      </c>
      <c r="H5" s="91">
        <v>10</v>
      </c>
      <c r="I5" s="91">
        <v>18</v>
      </c>
      <c r="J5" s="90">
        <v>15</v>
      </c>
      <c r="K5" s="91">
        <v>10</v>
      </c>
      <c r="L5" s="91">
        <v>6</v>
      </c>
      <c r="M5" s="91">
        <v>6</v>
      </c>
      <c r="N5" s="91">
        <v>6</v>
      </c>
      <c r="O5" s="91">
        <v>6</v>
      </c>
      <c r="P5" s="90">
        <v>10</v>
      </c>
      <c r="Q5" s="91">
        <v>10</v>
      </c>
      <c r="R5" s="91">
        <v>8</v>
      </c>
      <c r="S5" s="91">
        <v>10</v>
      </c>
      <c r="T5" s="91">
        <v>15</v>
      </c>
      <c r="U5" s="91">
        <v>6</v>
      </c>
      <c r="V5" s="90">
        <v>9</v>
      </c>
      <c r="W5" s="91">
        <v>9</v>
      </c>
      <c r="X5" s="91">
        <v>10</v>
      </c>
      <c r="Y5" s="91">
        <v>10</v>
      </c>
      <c r="Z5" s="91"/>
      <c r="AA5" s="91"/>
      <c r="AB5" s="90"/>
      <c r="AC5" s="91"/>
      <c r="AD5" s="91"/>
      <c r="AE5" s="91"/>
      <c r="AF5" s="91"/>
      <c r="AG5" s="91"/>
      <c r="AH5" s="90"/>
      <c r="AI5" s="91"/>
      <c r="AJ5" s="91"/>
      <c r="AK5" s="91"/>
      <c r="AL5" s="91"/>
      <c r="AM5" s="24">
        <f>SUM(C5:AL5)</f>
        <v>200</v>
      </c>
      <c r="AN5" s="25">
        <f>AM5/10</f>
        <v>20</v>
      </c>
      <c r="AO5" s="23"/>
      <c r="AP5" s="12"/>
      <c r="AQ5" s="12"/>
      <c r="AR5" s="12"/>
      <c r="AS5" s="12"/>
      <c r="AT5" s="12"/>
      <c r="AU5" s="13"/>
      <c r="AV5" s="14"/>
      <c r="AW5" s="12"/>
      <c r="AX5" s="12"/>
      <c r="AY5" s="21"/>
      <c r="AZ5" s="18"/>
      <c r="BA5" s="18"/>
      <c r="BB5" s="22"/>
      <c r="BC5" s="18"/>
    </row>
    <row r="6" spans="2:53" ht="18" customHeight="1">
      <c r="B6" s="208">
        <v>1</v>
      </c>
      <c r="C6" s="166" t="s">
        <v>81</v>
      </c>
      <c r="D6" s="167">
        <v>4</v>
      </c>
      <c r="E6" s="167">
        <v>6</v>
      </c>
      <c r="F6" s="167">
        <v>5</v>
      </c>
      <c r="G6" s="167">
        <v>6</v>
      </c>
      <c r="H6" s="167">
        <v>9</v>
      </c>
      <c r="I6" s="167">
        <v>9</v>
      </c>
      <c r="J6" s="167">
        <v>8</v>
      </c>
      <c r="K6" s="167">
        <v>8</v>
      </c>
      <c r="L6" s="167">
        <v>5</v>
      </c>
      <c r="M6" s="167">
        <v>5</v>
      </c>
      <c r="N6" s="167">
        <v>6</v>
      </c>
      <c r="O6" s="167">
        <v>6</v>
      </c>
      <c r="P6" s="167">
        <v>9</v>
      </c>
      <c r="Q6" s="167">
        <v>9</v>
      </c>
      <c r="R6" s="167">
        <v>8</v>
      </c>
      <c r="S6" s="167">
        <v>10</v>
      </c>
      <c r="T6" s="167">
        <v>15</v>
      </c>
      <c r="U6" s="167">
        <v>6</v>
      </c>
      <c r="V6" s="167">
        <v>7</v>
      </c>
      <c r="W6" s="167">
        <v>8</v>
      </c>
      <c r="X6" s="167">
        <v>10</v>
      </c>
      <c r="Y6" s="167">
        <v>8</v>
      </c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71">
        <f aca="true" t="shared" si="0" ref="AM6:AM30">IF(C6="","",(SUM(C6:AL6)))</f>
        <v>167</v>
      </c>
      <c r="AN6" s="57">
        <f aca="true" t="shared" si="1" ref="AN6:AN30">IF(D6="","",AM6/10)</f>
        <v>16.7</v>
      </c>
      <c r="AO6" s="26"/>
      <c r="AP6" s="27"/>
      <c r="AQ6" s="27"/>
      <c r="AR6" s="27"/>
      <c r="AS6" s="28"/>
      <c r="AT6" s="28"/>
      <c r="AV6" s="263" t="s">
        <v>12</v>
      </c>
      <c r="AW6" s="264"/>
      <c r="AX6" s="264"/>
      <c r="AY6" s="29"/>
      <c r="AZ6" s="29"/>
      <c r="BA6" s="29"/>
    </row>
    <row r="7" spans="2:53" s="8" customFormat="1" ht="18" customHeight="1">
      <c r="B7" s="209">
        <v>2</v>
      </c>
      <c r="C7" s="168" t="s">
        <v>82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4"/>
      <c r="AL7" s="152"/>
      <c r="AM7" s="72">
        <f t="shared" si="0"/>
        <v>0</v>
      </c>
      <c r="AN7" s="58">
        <f t="shared" si="1"/>
      </c>
      <c r="AO7" s="30"/>
      <c r="AP7" s="28"/>
      <c r="AQ7" s="28"/>
      <c r="AR7" s="28"/>
      <c r="AS7" s="28"/>
      <c r="AT7" s="28"/>
      <c r="AU7" s="31"/>
      <c r="AV7" s="217"/>
      <c r="AW7" s="218"/>
      <c r="AX7" s="218"/>
      <c r="AY7" s="32"/>
      <c r="AZ7" s="32"/>
      <c r="BA7" s="32"/>
    </row>
    <row r="8" spans="2:54" s="8" customFormat="1" ht="18" customHeight="1">
      <c r="B8" s="209">
        <v>3</v>
      </c>
      <c r="C8" s="168" t="s">
        <v>83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4"/>
      <c r="AI8" s="155"/>
      <c r="AJ8" s="156"/>
      <c r="AK8" s="157"/>
      <c r="AL8" s="53"/>
      <c r="AM8" s="72">
        <f t="shared" si="0"/>
        <v>0</v>
      </c>
      <c r="AN8" s="58">
        <f t="shared" si="1"/>
      </c>
      <c r="AO8" s="30"/>
      <c r="AP8" s="28"/>
      <c r="AQ8" s="28"/>
      <c r="AR8" s="28"/>
      <c r="AS8" s="28"/>
      <c r="AT8" s="28"/>
      <c r="AU8" s="33"/>
      <c r="AV8" s="217"/>
      <c r="AW8" s="219">
        <f aca="true" t="shared" si="2" ref="AW8:AW71">ROUND((AN6),0)</f>
        <v>17</v>
      </c>
      <c r="AX8" s="218"/>
      <c r="AY8" s="34"/>
      <c r="AZ8" s="28"/>
      <c r="BA8" s="28"/>
      <c r="BB8" s="35"/>
    </row>
    <row r="9" spans="2:53" s="8" customFormat="1" ht="18" customHeight="1">
      <c r="B9" s="209">
        <v>4</v>
      </c>
      <c r="C9" s="168" t="s">
        <v>84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2"/>
      <c r="AI9" s="158"/>
      <c r="AJ9" s="159"/>
      <c r="AK9" s="160"/>
      <c r="AL9" s="53"/>
      <c r="AM9" s="72">
        <f t="shared" si="0"/>
        <v>0</v>
      </c>
      <c r="AN9" s="58">
        <f t="shared" si="1"/>
      </c>
      <c r="AO9" s="30"/>
      <c r="AP9" s="28"/>
      <c r="AQ9" s="28"/>
      <c r="AR9" s="28"/>
      <c r="AS9" s="28"/>
      <c r="AT9" s="28"/>
      <c r="AU9" s="36"/>
      <c r="AV9" s="217"/>
      <c r="AW9" s="219" t="e">
        <f t="shared" si="2"/>
        <v>#VALUE!</v>
      </c>
      <c r="AX9" s="218"/>
      <c r="AY9" s="34"/>
      <c r="AZ9" s="32"/>
      <c r="BA9" s="32"/>
    </row>
    <row r="10" spans="2:53" s="8" customFormat="1" ht="15">
      <c r="B10" s="209">
        <v>5</v>
      </c>
      <c r="C10" s="168" t="s">
        <v>85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2"/>
      <c r="AI10" s="158"/>
      <c r="AJ10" s="159"/>
      <c r="AK10" s="160"/>
      <c r="AL10" s="53"/>
      <c r="AM10" s="72">
        <f t="shared" si="0"/>
        <v>0</v>
      </c>
      <c r="AN10" s="58">
        <f t="shared" si="1"/>
      </c>
      <c r="AO10" s="30"/>
      <c r="AP10" s="28"/>
      <c r="AQ10" s="28"/>
      <c r="AR10" s="28"/>
      <c r="AS10" s="28"/>
      <c r="AT10" s="28"/>
      <c r="AU10" s="36"/>
      <c r="AV10" s="217"/>
      <c r="AW10" s="219" t="e">
        <f t="shared" si="2"/>
        <v>#VALUE!</v>
      </c>
      <c r="AX10" s="218"/>
      <c r="AY10" s="34"/>
      <c r="AZ10" s="32"/>
      <c r="BA10" s="32"/>
    </row>
    <row r="11" spans="2:53" s="8" customFormat="1" ht="18" customHeight="1">
      <c r="B11" s="209">
        <v>6</v>
      </c>
      <c r="C11" s="168" t="s">
        <v>86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5"/>
      <c r="AI11" s="55"/>
      <c r="AJ11" s="53"/>
      <c r="AK11" s="53"/>
      <c r="AL11" s="53"/>
      <c r="AM11" s="72">
        <f t="shared" si="0"/>
        <v>0</v>
      </c>
      <c r="AN11" s="58">
        <f t="shared" si="1"/>
      </c>
      <c r="AO11" s="30"/>
      <c r="AP11" s="28"/>
      <c r="AQ11" s="28"/>
      <c r="AR11" s="28"/>
      <c r="AS11" s="28"/>
      <c r="AT11" s="28"/>
      <c r="AU11" s="36"/>
      <c r="AV11" s="217"/>
      <c r="AW11" s="219" t="e">
        <f t="shared" si="2"/>
        <v>#VALUE!</v>
      </c>
      <c r="AX11" s="218"/>
      <c r="AY11" s="34"/>
      <c r="AZ11" s="32"/>
      <c r="BA11" s="32"/>
    </row>
    <row r="12" spans="2:53" s="8" customFormat="1" ht="18" customHeight="1">
      <c r="B12" s="209">
        <v>7</v>
      </c>
      <c r="C12" s="168" t="s">
        <v>87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5"/>
      <c r="AI12" s="55"/>
      <c r="AJ12" s="53"/>
      <c r="AK12" s="53"/>
      <c r="AL12" s="53"/>
      <c r="AM12" s="72">
        <f t="shared" si="0"/>
        <v>0</v>
      </c>
      <c r="AN12" s="58">
        <f t="shared" si="1"/>
      </c>
      <c r="AO12" s="30"/>
      <c r="AP12" s="28"/>
      <c r="AQ12" s="28"/>
      <c r="AR12" s="28"/>
      <c r="AS12" s="28"/>
      <c r="AT12" s="28"/>
      <c r="AU12" s="36"/>
      <c r="AV12" s="217"/>
      <c r="AW12" s="219" t="e">
        <f t="shared" si="2"/>
        <v>#VALUE!</v>
      </c>
      <c r="AX12" s="218"/>
      <c r="AY12" s="34"/>
      <c r="AZ12" s="32"/>
      <c r="BA12" s="32"/>
    </row>
    <row r="13" spans="2:53" s="8" customFormat="1" ht="18" customHeight="1">
      <c r="B13" s="209">
        <v>8</v>
      </c>
      <c r="C13" s="168" t="s">
        <v>88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5"/>
      <c r="AI13" s="55"/>
      <c r="AJ13" s="53"/>
      <c r="AK13" s="53"/>
      <c r="AL13" s="53"/>
      <c r="AM13" s="72">
        <f t="shared" si="0"/>
        <v>0</v>
      </c>
      <c r="AN13" s="58">
        <f t="shared" si="1"/>
      </c>
      <c r="AO13" s="30"/>
      <c r="AP13" s="28"/>
      <c r="AQ13" s="28"/>
      <c r="AR13" s="28"/>
      <c r="AS13" s="28"/>
      <c r="AT13" s="28"/>
      <c r="AU13" s="36"/>
      <c r="AV13" s="217"/>
      <c r="AW13" s="219" t="e">
        <f t="shared" si="2"/>
        <v>#VALUE!</v>
      </c>
      <c r="AX13" s="218"/>
      <c r="AY13" s="34"/>
      <c r="AZ13" s="32"/>
      <c r="BA13" s="32"/>
    </row>
    <row r="14" spans="2:53" s="8" customFormat="1" ht="18" customHeight="1">
      <c r="B14" s="209">
        <v>9</v>
      </c>
      <c r="C14" s="168" t="s">
        <v>89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5"/>
      <c r="AI14" s="55"/>
      <c r="AJ14" s="53"/>
      <c r="AK14" s="53"/>
      <c r="AL14" s="53"/>
      <c r="AM14" s="72">
        <f t="shared" si="0"/>
        <v>0</v>
      </c>
      <c r="AN14" s="58">
        <f t="shared" si="1"/>
      </c>
      <c r="AO14" s="30"/>
      <c r="AP14" s="28"/>
      <c r="AQ14" s="28"/>
      <c r="AR14" s="28"/>
      <c r="AS14" s="28"/>
      <c r="AT14" s="28"/>
      <c r="AU14" s="36"/>
      <c r="AV14" s="217"/>
      <c r="AW14" s="219" t="e">
        <f t="shared" si="2"/>
        <v>#VALUE!</v>
      </c>
      <c r="AX14" s="218"/>
      <c r="AY14" s="34"/>
      <c r="AZ14" s="32"/>
      <c r="BA14" s="32"/>
    </row>
    <row r="15" spans="2:53" s="8" customFormat="1" ht="18" customHeight="1">
      <c r="B15" s="209">
        <v>10</v>
      </c>
      <c r="C15" s="168" t="s">
        <v>90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5"/>
      <c r="AI15" s="55"/>
      <c r="AJ15" s="53"/>
      <c r="AK15" s="53"/>
      <c r="AL15" s="53"/>
      <c r="AM15" s="72">
        <f t="shared" si="0"/>
        <v>0</v>
      </c>
      <c r="AN15" s="58">
        <f t="shared" si="1"/>
      </c>
      <c r="AO15" s="30"/>
      <c r="AP15" s="28"/>
      <c r="AQ15" s="28"/>
      <c r="AR15" s="28"/>
      <c r="AS15" s="28"/>
      <c r="AT15" s="28"/>
      <c r="AU15" s="36"/>
      <c r="AV15" s="217"/>
      <c r="AW15" s="219" t="e">
        <f t="shared" si="2"/>
        <v>#VALUE!</v>
      </c>
      <c r="AX15" s="218"/>
      <c r="AY15" s="34"/>
      <c r="AZ15" s="32"/>
      <c r="BA15" s="32"/>
    </row>
    <row r="16" spans="2:53" s="8" customFormat="1" ht="18" customHeight="1">
      <c r="B16" s="209">
        <v>11</v>
      </c>
      <c r="C16" s="168" t="s">
        <v>91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5"/>
      <c r="AI16" s="55"/>
      <c r="AJ16" s="53"/>
      <c r="AK16" s="53"/>
      <c r="AL16" s="53"/>
      <c r="AM16" s="72">
        <f t="shared" si="0"/>
        <v>0</v>
      </c>
      <c r="AN16" s="58">
        <f t="shared" si="1"/>
      </c>
      <c r="AO16" s="30"/>
      <c r="AP16" s="28"/>
      <c r="AQ16" s="28"/>
      <c r="AR16" s="28"/>
      <c r="AS16" s="28"/>
      <c r="AT16" s="28"/>
      <c r="AU16" s="36"/>
      <c r="AV16" s="217"/>
      <c r="AW16" s="219" t="e">
        <f t="shared" si="2"/>
        <v>#VALUE!</v>
      </c>
      <c r="AX16" s="218"/>
      <c r="AY16" s="34"/>
      <c r="AZ16" s="32"/>
      <c r="BA16" s="32"/>
    </row>
    <row r="17" spans="2:53" s="8" customFormat="1" ht="18" customHeight="1">
      <c r="B17" s="209">
        <v>12</v>
      </c>
      <c r="C17" s="168" t="s">
        <v>92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5"/>
      <c r="AI17" s="55"/>
      <c r="AJ17" s="53"/>
      <c r="AK17" s="53"/>
      <c r="AL17" s="53"/>
      <c r="AM17" s="72">
        <f t="shared" si="0"/>
        <v>0</v>
      </c>
      <c r="AN17" s="58">
        <f t="shared" si="1"/>
      </c>
      <c r="AO17" s="30"/>
      <c r="AP17" s="28"/>
      <c r="AQ17" s="28"/>
      <c r="AR17" s="28"/>
      <c r="AS17" s="28"/>
      <c r="AT17" s="28"/>
      <c r="AU17" s="36"/>
      <c r="AV17" s="217"/>
      <c r="AW17" s="219" t="e">
        <f t="shared" si="2"/>
        <v>#VALUE!</v>
      </c>
      <c r="AX17" s="218"/>
      <c r="AY17" s="34"/>
      <c r="AZ17" s="32"/>
      <c r="BA17" s="32"/>
    </row>
    <row r="18" spans="2:53" s="8" customFormat="1" ht="18" customHeight="1">
      <c r="B18" s="209">
        <v>13</v>
      </c>
      <c r="C18" s="168" t="s">
        <v>93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5"/>
      <c r="AI18" s="55"/>
      <c r="AJ18" s="53"/>
      <c r="AK18" s="53"/>
      <c r="AL18" s="53"/>
      <c r="AM18" s="72">
        <f t="shared" si="0"/>
        <v>0</v>
      </c>
      <c r="AN18" s="58">
        <f t="shared" si="1"/>
      </c>
      <c r="AO18" s="30"/>
      <c r="AP18" s="28"/>
      <c r="AQ18" s="28"/>
      <c r="AR18" s="28"/>
      <c r="AS18" s="28"/>
      <c r="AT18" s="28"/>
      <c r="AU18" s="36"/>
      <c r="AV18" s="217"/>
      <c r="AW18" s="219" t="e">
        <f t="shared" si="2"/>
        <v>#VALUE!</v>
      </c>
      <c r="AX18" s="218"/>
      <c r="AY18" s="34"/>
      <c r="AZ18" s="32"/>
      <c r="BA18" s="32"/>
    </row>
    <row r="19" spans="2:53" s="8" customFormat="1" ht="18" customHeight="1">
      <c r="B19" s="209">
        <v>14</v>
      </c>
      <c r="C19" s="168" t="s">
        <v>94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5"/>
      <c r="AI19" s="55"/>
      <c r="AJ19" s="53"/>
      <c r="AK19" s="53"/>
      <c r="AL19" s="53"/>
      <c r="AM19" s="72">
        <f t="shared" si="0"/>
        <v>0</v>
      </c>
      <c r="AN19" s="58">
        <f t="shared" si="1"/>
      </c>
      <c r="AO19" s="30"/>
      <c r="AP19" s="28"/>
      <c r="AQ19" s="28"/>
      <c r="AR19" s="28"/>
      <c r="AS19" s="28"/>
      <c r="AT19" s="28"/>
      <c r="AU19" s="36"/>
      <c r="AV19" s="217"/>
      <c r="AW19" s="219" t="e">
        <f t="shared" si="2"/>
        <v>#VALUE!</v>
      </c>
      <c r="AX19" s="218"/>
      <c r="AY19" s="34"/>
      <c r="AZ19" s="32"/>
      <c r="BA19" s="32"/>
    </row>
    <row r="20" spans="2:53" s="8" customFormat="1" ht="18" customHeight="1">
      <c r="B20" s="209">
        <v>15</v>
      </c>
      <c r="C20" s="168" t="s">
        <v>95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5"/>
      <c r="AI20" s="55"/>
      <c r="AJ20" s="53"/>
      <c r="AK20" s="53"/>
      <c r="AL20" s="53"/>
      <c r="AM20" s="72">
        <f t="shared" si="0"/>
        <v>0</v>
      </c>
      <c r="AN20" s="58">
        <f t="shared" si="1"/>
      </c>
      <c r="AO20" s="30"/>
      <c r="AP20" s="28"/>
      <c r="AQ20" s="28"/>
      <c r="AR20" s="28"/>
      <c r="AS20" s="28"/>
      <c r="AT20" s="28"/>
      <c r="AU20" s="36"/>
      <c r="AV20" s="217"/>
      <c r="AW20" s="219" t="e">
        <f t="shared" si="2"/>
        <v>#VALUE!</v>
      </c>
      <c r="AX20" s="218"/>
      <c r="AY20" s="34"/>
      <c r="AZ20" s="32"/>
      <c r="BA20" s="32"/>
    </row>
    <row r="21" spans="2:53" s="8" customFormat="1" ht="18" customHeight="1">
      <c r="B21" s="209">
        <v>16</v>
      </c>
      <c r="C21" s="169" t="s">
        <v>96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5"/>
      <c r="AI21" s="55"/>
      <c r="AJ21" s="53"/>
      <c r="AK21" s="53"/>
      <c r="AL21" s="53"/>
      <c r="AM21" s="72">
        <f t="shared" si="0"/>
        <v>0</v>
      </c>
      <c r="AN21" s="58">
        <f t="shared" si="1"/>
      </c>
      <c r="AO21" s="30"/>
      <c r="AP21" s="28"/>
      <c r="AQ21" s="28"/>
      <c r="AR21" s="28"/>
      <c r="AS21" s="28"/>
      <c r="AT21" s="28"/>
      <c r="AU21" s="36"/>
      <c r="AV21" s="217"/>
      <c r="AW21" s="219" t="e">
        <f t="shared" si="2"/>
        <v>#VALUE!</v>
      </c>
      <c r="AX21" s="218"/>
      <c r="AY21" s="34"/>
      <c r="AZ21" s="32"/>
      <c r="BA21" s="32"/>
    </row>
    <row r="22" spans="2:53" s="8" customFormat="1" ht="18" customHeight="1">
      <c r="B22" s="210">
        <v>17</v>
      </c>
      <c r="C22" s="73" t="s">
        <v>97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5"/>
      <c r="AI22" s="55"/>
      <c r="AJ22" s="53"/>
      <c r="AK22" s="53"/>
      <c r="AL22" s="53"/>
      <c r="AM22" s="72">
        <f t="shared" si="0"/>
        <v>0</v>
      </c>
      <c r="AN22" s="58">
        <f t="shared" si="1"/>
      </c>
      <c r="AO22" s="30"/>
      <c r="AP22" s="28"/>
      <c r="AQ22" s="28"/>
      <c r="AR22" s="28"/>
      <c r="AS22" s="28"/>
      <c r="AT22" s="28"/>
      <c r="AU22" s="36"/>
      <c r="AV22" s="217"/>
      <c r="AW22" s="219" t="e">
        <f t="shared" si="2"/>
        <v>#VALUE!</v>
      </c>
      <c r="AX22" s="218"/>
      <c r="AY22" s="34"/>
      <c r="AZ22" s="32"/>
      <c r="BA22" s="32"/>
    </row>
    <row r="23" spans="2:53" s="8" customFormat="1" ht="18" customHeight="1">
      <c r="B23" s="210">
        <v>18</v>
      </c>
      <c r="C23" s="73" t="s">
        <v>98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5"/>
      <c r="AI23" s="55"/>
      <c r="AJ23" s="53"/>
      <c r="AK23" s="53"/>
      <c r="AL23" s="53"/>
      <c r="AM23" s="72">
        <f t="shared" si="0"/>
        <v>0</v>
      </c>
      <c r="AN23" s="58">
        <f t="shared" si="1"/>
      </c>
      <c r="AO23" s="30"/>
      <c r="AP23" s="28"/>
      <c r="AQ23" s="28"/>
      <c r="AR23" s="28"/>
      <c r="AS23" s="28"/>
      <c r="AT23" s="28"/>
      <c r="AU23" s="36"/>
      <c r="AV23" s="217"/>
      <c r="AW23" s="219" t="e">
        <f t="shared" si="2"/>
        <v>#VALUE!</v>
      </c>
      <c r="AX23" s="218"/>
      <c r="AY23" s="34"/>
      <c r="AZ23" s="32"/>
      <c r="BA23" s="32"/>
    </row>
    <row r="24" spans="2:53" ht="18" customHeight="1">
      <c r="B24" s="210">
        <v>19</v>
      </c>
      <c r="C24" s="73" t="s">
        <v>99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5"/>
      <c r="AI24" s="55"/>
      <c r="AJ24" s="53"/>
      <c r="AK24" s="53"/>
      <c r="AL24" s="53"/>
      <c r="AM24" s="72">
        <f t="shared" si="0"/>
        <v>0</v>
      </c>
      <c r="AN24" s="58">
        <f t="shared" si="1"/>
      </c>
      <c r="AO24" s="30"/>
      <c r="AP24" s="28"/>
      <c r="AQ24" s="28"/>
      <c r="AR24" s="28"/>
      <c r="AS24" s="28"/>
      <c r="AT24" s="28"/>
      <c r="AU24" s="36"/>
      <c r="AV24" s="220"/>
      <c r="AW24" s="219" t="e">
        <f t="shared" si="2"/>
        <v>#VALUE!</v>
      </c>
      <c r="AX24" s="221"/>
      <c r="AY24" s="34"/>
      <c r="AZ24" s="28"/>
      <c r="BA24" s="28"/>
    </row>
    <row r="25" spans="2:53" ht="18" customHeight="1">
      <c r="B25" s="210">
        <v>20</v>
      </c>
      <c r="C25" s="73" t="s">
        <v>100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6"/>
      <c r="AI25" s="54"/>
      <c r="AJ25" s="54"/>
      <c r="AK25" s="54"/>
      <c r="AL25" s="54"/>
      <c r="AM25" s="72">
        <f t="shared" si="0"/>
        <v>0</v>
      </c>
      <c r="AN25" s="58">
        <f t="shared" si="1"/>
      </c>
      <c r="AO25" s="30"/>
      <c r="AP25" s="28"/>
      <c r="AQ25" s="28"/>
      <c r="AR25" s="28"/>
      <c r="AS25" s="28"/>
      <c r="AT25" s="28"/>
      <c r="AU25" s="36"/>
      <c r="AV25" s="220"/>
      <c r="AW25" s="219" t="e">
        <f t="shared" si="2"/>
        <v>#VALUE!</v>
      </c>
      <c r="AX25" s="221"/>
      <c r="AY25" s="34"/>
      <c r="AZ25" s="28"/>
      <c r="BA25" s="28"/>
    </row>
    <row r="26" spans="2:53" ht="18" customHeight="1">
      <c r="B26" s="210">
        <v>21</v>
      </c>
      <c r="C26" s="73" t="s">
        <v>101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6"/>
      <c r="AI26" s="54"/>
      <c r="AJ26" s="54"/>
      <c r="AK26" s="54"/>
      <c r="AL26" s="54"/>
      <c r="AM26" s="72">
        <f t="shared" si="0"/>
        <v>0</v>
      </c>
      <c r="AN26" s="58">
        <f t="shared" si="1"/>
      </c>
      <c r="AO26" s="30"/>
      <c r="AP26" s="28"/>
      <c r="AQ26" s="28"/>
      <c r="AR26" s="28"/>
      <c r="AS26" s="28"/>
      <c r="AT26" s="28"/>
      <c r="AU26" s="36"/>
      <c r="AV26" s="220"/>
      <c r="AW26" s="219" t="e">
        <f t="shared" si="2"/>
        <v>#VALUE!</v>
      </c>
      <c r="AX26" s="221"/>
      <c r="AY26" s="34"/>
      <c r="AZ26" s="28"/>
      <c r="BA26" s="28"/>
    </row>
    <row r="27" spans="2:53" ht="18" customHeight="1">
      <c r="B27" s="210">
        <v>22</v>
      </c>
      <c r="C27" s="73" t="s">
        <v>102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6"/>
      <c r="AI27" s="54"/>
      <c r="AJ27" s="54"/>
      <c r="AK27" s="54"/>
      <c r="AL27" s="54"/>
      <c r="AM27" s="72">
        <f t="shared" si="0"/>
        <v>0</v>
      </c>
      <c r="AN27" s="58">
        <f t="shared" si="1"/>
      </c>
      <c r="AO27" s="30"/>
      <c r="AP27" s="28"/>
      <c r="AQ27" s="28"/>
      <c r="AR27" s="28"/>
      <c r="AS27" s="28"/>
      <c r="AT27" s="28"/>
      <c r="AU27" s="36"/>
      <c r="AV27" s="220"/>
      <c r="AW27" s="219" t="e">
        <f t="shared" si="2"/>
        <v>#VALUE!</v>
      </c>
      <c r="AX27" s="221"/>
      <c r="AY27" s="34"/>
      <c r="AZ27" s="28"/>
      <c r="BA27" s="28"/>
    </row>
    <row r="28" spans="2:53" ht="18" customHeight="1">
      <c r="B28" s="210">
        <v>23</v>
      </c>
      <c r="C28" s="7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6"/>
      <c r="AI28" s="54"/>
      <c r="AJ28" s="54"/>
      <c r="AK28" s="54"/>
      <c r="AL28" s="54"/>
      <c r="AM28" s="72">
        <f t="shared" si="0"/>
      </c>
      <c r="AN28" s="58">
        <f t="shared" si="1"/>
      </c>
      <c r="AO28" s="30"/>
      <c r="AP28" s="28"/>
      <c r="AQ28" s="28"/>
      <c r="AR28" s="28"/>
      <c r="AS28" s="28"/>
      <c r="AT28" s="28"/>
      <c r="AU28" s="36"/>
      <c r="AV28" s="220"/>
      <c r="AW28" s="219" t="e">
        <f t="shared" si="2"/>
        <v>#VALUE!</v>
      </c>
      <c r="AX28" s="221"/>
      <c r="AY28" s="34"/>
      <c r="AZ28" s="28"/>
      <c r="BA28" s="28"/>
    </row>
    <row r="29" spans="2:53" ht="18" customHeight="1">
      <c r="B29" s="210">
        <v>24</v>
      </c>
      <c r="C29" s="7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6"/>
      <c r="AI29" s="54"/>
      <c r="AJ29" s="54"/>
      <c r="AK29" s="54"/>
      <c r="AL29" s="54"/>
      <c r="AM29" s="72">
        <f t="shared" si="0"/>
      </c>
      <c r="AN29" s="58">
        <f t="shared" si="1"/>
      </c>
      <c r="AO29" s="30"/>
      <c r="AP29" s="28"/>
      <c r="AQ29" s="28"/>
      <c r="AR29" s="28"/>
      <c r="AS29" s="28"/>
      <c r="AT29" s="28"/>
      <c r="AU29" s="36"/>
      <c r="AV29" s="220"/>
      <c r="AW29" s="219" t="e">
        <f t="shared" si="2"/>
        <v>#VALUE!</v>
      </c>
      <c r="AX29" s="221"/>
      <c r="AY29" s="34"/>
      <c r="AZ29" s="28"/>
      <c r="BA29" s="28"/>
    </row>
    <row r="30" spans="2:53" ht="18" customHeight="1">
      <c r="B30" s="210">
        <v>25</v>
      </c>
      <c r="C30" s="7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6"/>
      <c r="AI30" s="54"/>
      <c r="AJ30" s="54"/>
      <c r="AK30" s="54"/>
      <c r="AL30" s="54"/>
      <c r="AM30" s="72">
        <f t="shared" si="0"/>
      </c>
      <c r="AN30" s="58">
        <f t="shared" si="1"/>
      </c>
      <c r="AO30" s="30"/>
      <c r="AP30" s="28"/>
      <c r="AQ30" s="28"/>
      <c r="AR30" s="28"/>
      <c r="AS30" s="28"/>
      <c r="AT30" s="28"/>
      <c r="AV30" s="220"/>
      <c r="AW30" s="219" t="e">
        <f t="shared" si="2"/>
        <v>#VALUE!</v>
      </c>
      <c r="AX30" s="221"/>
      <c r="AY30" s="34"/>
      <c r="AZ30" s="28"/>
      <c r="BA30" s="28"/>
    </row>
    <row r="31" spans="2:53" ht="18" customHeight="1">
      <c r="B31" s="210">
        <v>26</v>
      </c>
      <c r="C31" s="7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6"/>
      <c r="AI31" s="54"/>
      <c r="AJ31" s="54"/>
      <c r="AK31" s="54"/>
      <c r="AL31" s="54"/>
      <c r="AM31" s="72">
        <f aca="true" t="shared" si="3" ref="AM31:AM38">IF(C31="","",(SUM(C31:AL31)))</f>
      </c>
      <c r="AN31" s="58">
        <f aca="true" t="shared" si="4" ref="AN31:AN38">IF(D31="","",AM31/10)</f>
      </c>
      <c r="AO31" s="30"/>
      <c r="AP31" s="28"/>
      <c r="AQ31" s="28"/>
      <c r="AR31" s="28"/>
      <c r="AS31" s="28"/>
      <c r="AT31" s="28"/>
      <c r="AV31" s="220"/>
      <c r="AW31" s="219" t="e">
        <f t="shared" si="2"/>
        <v>#VALUE!</v>
      </c>
      <c r="AX31" s="221"/>
      <c r="AY31" s="34"/>
      <c r="AZ31" s="28"/>
      <c r="BA31" s="28"/>
    </row>
    <row r="32" spans="2:53" ht="18" customHeight="1">
      <c r="B32" s="210">
        <v>27</v>
      </c>
      <c r="C32" s="7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6"/>
      <c r="AI32" s="54"/>
      <c r="AJ32" s="54"/>
      <c r="AK32" s="54"/>
      <c r="AL32" s="54"/>
      <c r="AM32" s="72">
        <f t="shared" si="3"/>
      </c>
      <c r="AN32" s="58">
        <f t="shared" si="4"/>
      </c>
      <c r="AO32" s="37"/>
      <c r="AP32" s="38"/>
      <c r="AQ32" s="38"/>
      <c r="AR32" s="38"/>
      <c r="AS32" s="28"/>
      <c r="AT32" s="28"/>
      <c r="AV32" s="220"/>
      <c r="AW32" s="219" t="e">
        <f t="shared" si="2"/>
        <v>#VALUE!</v>
      </c>
      <c r="AX32" s="221"/>
      <c r="AY32" s="34"/>
      <c r="AZ32" s="28"/>
      <c r="BA32" s="28"/>
    </row>
    <row r="33" spans="2:53" ht="18" customHeight="1">
      <c r="B33" s="210">
        <v>28</v>
      </c>
      <c r="C33" s="7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6"/>
      <c r="AI33" s="54"/>
      <c r="AJ33" s="54"/>
      <c r="AK33" s="54"/>
      <c r="AL33" s="54"/>
      <c r="AM33" s="72">
        <f t="shared" si="3"/>
      </c>
      <c r="AN33" s="58">
        <f t="shared" si="4"/>
      </c>
      <c r="AO33" s="37"/>
      <c r="AP33" s="38"/>
      <c r="AQ33" s="38"/>
      <c r="AR33" s="38"/>
      <c r="AS33" s="28"/>
      <c r="AT33" s="28"/>
      <c r="AV33" s="220"/>
      <c r="AW33" s="219" t="e">
        <f t="shared" si="2"/>
        <v>#VALUE!</v>
      </c>
      <c r="AX33" s="221"/>
      <c r="AY33" s="34"/>
      <c r="AZ33" s="28"/>
      <c r="BA33" s="28"/>
    </row>
    <row r="34" spans="2:53" ht="18" customHeight="1">
      <c r="B34" s="210">
        <v>29</v>
      </c>
      <c r="C34" s="7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6"/>
      <c r="AI34" s="54"/>
      <c r="AJ34" s="54"/>
      <c r="AK34" s="54"/>
      <c r="AL34" s="54"/>
      <c r="AM34" s="72">
        <f t="shared" si="3"/>
      </c>
      <c r="AN34" s="58">
        <f t="shared" si="4"/>
      </c>
      <c r="AO34" s="37"/>
      <c r="AP34" s="38"/>
      <c r="AQ34" s="38"/>
      <c r="AR34" s="38"/>
      <c r="AS34" s="28"/>
      <c r="AT34" s="28"/>
      <c r="AV34" s="220"/>
      <c r="AW34" s="219" t="e">
        <f t="shared" si="2"/>
        <v>#VALUE!</v>
      </c>
      <c r="AX34" s="221"/>
      <c r="AY34" s="34"/>
      <c r="AZ34" s="28"/>
      <c r="BA34" s="28"/>
    </row>
    <row r="35" spans="2:53" ht="18" customHeight="1">
      <c r="B35" s="210">
        <v>30</v>
      </c>
      <c r="C35" s="7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6"/>
      <c r="AI35" s="54"/>
      <c r="AJ35" s="54"/>
      <c r="AK35" s="54"/>
      <c r="AL35" s="54"/>
      <c r="AM35" s="72">
        <f t="shared" si="3"/>
      </c>
      <c r="AN35" s="58">
        <f t="shared" si="4"/>
      </c>
      <c r="AO35" s="37"/>
      <c r="AP35" s="38"/>
      <c r="AQ35" s="38"/>
      <c r="AR35" s="38"/>
      <c r="AS35" s="28"/>
      <c r="AT35" s="28"/>
      <c r="AV35" s="220"/>
      <c r="AW35" s="219" t="e">
        <f t="shared" si="2"/>
        <v>#VALUE!</v>
      </c>
      <c r="AX35" s="221"/>
      <c r="AY35" s="34"/>
      <c r="AZ35" s="28"/>
      <c r="BA35" s="28"/>
    </row>
    <row r="36" spans="2:53" ht="18" customHeight="1">
      <c r="B36" s="210">
        <v>31</v>
      </c>
      <c r="C36" s="7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6"/>
      <c r="AI36" s="54"/>
      <c r="AJ36" s="54"/>
      <c r="AK36" s="54"/>
      <c r="AL36" s="54"/>
      <c r="AM36" s="72">
        <f t="shared" si="3"/>
      </c>
      <c r="AN36" s="58">
        <f t="shared" si="4"/>
      </c>
      <c r="AO36" s="37"/>
      <c r="AP36" s="38"/>
      <c r="AQ36" s="38"/>
      <c r="AR36" s="38"/>
      <c r="AS36" s="28"/>
      <c r="AT36" s="28"/>
      <c r="AV36" s="220"/>
      <c r="AW36" s="219" t="e">
        <f t="shared" si="2"/>
        <v>#VALUE!</v>
      </c>
      <c r="AX36" s="221"/>
      <c r="AY36" s="34"/>
      <c r="AZ36" s="28"/>
      <c r="BA36" s="28"/>
    </row>
    <row r="37" spans="2:53" ht="18" customHeight="1">
      <c r="B37" s="210">
        <v>32</v>
      </c>
      <c r="C37" s="7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6"/>
      <c r="AI37" s="54"/>
      <c r="AJ37" s="54"/>
      <c r="AK37" s="54"/>
      <c r="AL37" s="54"/>
      <c r="AM37" s="72">
        <f t="shared" si="3"/>
      </c>
      <c r="AN37" s="58">
        <f t="shared" si="4"/>
      </c>
      <c r="AO37" s="37"/>
      <c r="AP37" s="38"/>
      <c r="AQ37" s="38"/>
      <c r="AR37" s="38"/>
      <c r="AS37" s="28"/>
      <c r="AT37" s="28"/>
      <c r="AV37" s="220"/>
      <c r="AW37" s="219" t="e">
        <f t="shared" si="2"/>
        <v>#VALUE!</v>
      </c>
      <c r="AX37" s="221"/>
      <c r="AY37" s="34"/>
      <c r="AZ37" s="28"/>
      <c r="BA37" s="28"/>
    </row>
    <row r="38" spans="2:53" ht="18" customHeight="1">
      <c r="B38" s="210">
        <v>33</v>
      </c>
      <c r="C38" s="7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6"/>
      <c r="AI38" s="54"/>
      <c r="AJ38" s="54"/>
      <c r="AK38" s="54"/>
      <c r="AL38" s="54"/>
      <c r="AM38" s="72">
        <f t="shared" si="3"/>
      </c>
      <c r="AN38" s="58">
        <f t="shared" si="4"/>
      </c>
      <c r="AO38" s="37"/>
      <c r="AP38" s="38"/>
      <c r="AQ38" s="38"/>
      <c r="AR38" s="38"/>
      <c r="AS38" s="28"/>
      <c r="AT38" s="28"/>
      <c r="AV38" s="220"/>
      <c r="AW38" s="219" t="e">
        <f t="shared" si="2"/>
        <v>#VALUE!</v>
      </c>
      <c r="AX38" s="221"/>
      <c r="AY38" s="34"/>
      <c r="AZ38" s="28"/>
      <c r="BA38" s="28"/>
    </row>
    <row r="39" spans="2:53" ht="18" customHeight="1">
      <c r="B39" s="210">
        <v>34</v>
      </c>
      <c r="C39" s="7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6"/>
      <c r="AI39" s="54"/>
      <c r="AJ39" s="54"/>
      <c r="AK39" s="54"/>
      <c r="AL39" s="54"/>
      <c r="AM39" s="72">
        <f aca="true" t="shared" si="5" ref="AM39:AM64">IF(C39="","",(SUM(C39:AL39)))</f>
      </c>
      <c r="AN39" s="58">
        <f aca="true" t="shared" si="6" ref="AN39:AN64">IF(D39="","",AM39/10)</f>
      </c>
      <c r="AO39" s="37"/>
      <c r="AP39" s="38"/>
      <c r="AQ39" s="38"/>
      <c r="AR39" s="38"/>
      <c r="AS39" s="28"/>
      <c r="AT39" s="28"/>
      <c r="AV39" s="220"/>
      <c r="AW39" s="219" t="e">
        <f t="shared" si="2"/>
        <v>#VALUE!</v>
      </c>
      <c r="AX39" s="221"/>
      <c r="AY39" s="28"/>
      <c r="AZ39" s="28"/>
      <c r="BA39" s="28"/>
    </row>
    <row r="40" spans="2:53" ht="18" customHeight="1">
      <c r="B40" s="210">
        <v>35</v>
      </c>
      <c r="C40" s="7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6"/>
      <c r="AI40" s="54"/>
      <c r="AJ40" s="54"/>
      <c r="AK40" s="54"/>
      <c r="AL40" s="54"/>
      <c r="AM40" s="72">
        <f t="shared" si="5"/>
      </c>
      <c r="AN40" s="58">
        <f t="shared" si="6"/>
      </c>
      <c r="AO40" s="37"/>
      <c r="AP40" s="38"/>
      <c r="AQ40" s="38"/>
      <c r="AR40" s="38"/>
      <c r="AS40" s="28"/>
      <c r="AT40" s="28"/>
      <c r="AV40" s="220"/>
      <c r="AW40" s="219" t="e">
        <f t="shared" si="2"/>
        <v>#VALUE!</v>
      </c>
      <c r="AX40" s="221"/>
      <c r="AY40" s="28"/>
      <c r="AZ40" s="28"/>
      <c r="BA40" s="28"/>
    </row>
    <row r="41" spans="2:53" ht="18" customHeight="1">
      <c r="B41" s="210">
        <v>36</v>
      </c>
      <c r="C41" s="7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6"/>
      <c r="AI41" s="54"/>
      <c r="AJ41" s="54"/>
      <c r="AK41" s="54"/>
      <c r="AL41" s="54"/>
      <c r="AM41" s="72">
        <f t="shared" si="5"/>
      </c>
      <c r="AN41" s="58">
        <f t="shared" si="6"/>
      </c>
      <c r="AO41" s="38"/>
      <c r="AP41" s="38"/>
      <c r="AQ41" s="38"/>
      <c r="AR41" s="38"/>
      <c r="AS41" s="28"/>
      <c r="AT41" s="28"/>
      <c r="AV41" s="220"/>
      <c r="AW41" s="219" t="e">
        <f t="shared" si="2"/>
        <v>#VALUE!</v>
      </c>
      <c r="AX41" s="221"/>
      <c r="AY41" s="28"/>
      <c r="AZ41" s="28"/>
      <c r="BA41" s="28"/>
    </row>
    <row r="42" spans="2:53" ht="18" customHeight="1">
      <c r="B42" s="210">
        <v>37</v>
      </c>
      <c r="C42" s="7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6"/>
      <c r="AI42" s="54"/>
      <c r="AJ42" s="54"/>
      <c r="AK42" s="54"/>
      <c r="AL42" s="54"/>
      <c r="AM42" s="72">
        <f t="shared" si="5"/>
      </c>
      <c r="AN42" s="58">
        <f t="shared" si="6"/>
      </c>
      <c r="AO42" s="38"/>
      <c r="AP42" s="38"/>
      <c r="AQ42" s="38"/>
      <c r="AR42" s="38"/>
      <c r="AS42" s="28"/>
      <c r="AT42" s="28"/>
      <c r="AV42" s="220"/>
      <c r="AW42" s="219" t="e">
        <f t="shared" si="2"/>
        <v>#VALUE!</v>
      </c>
      <c r="AX42" s="221"/>
      <c r="AY42" s="28"/>
      <c r="AZ42" s="28"/>
      <c r="BA42" s="28"/>
    </row>
    <row r="43" spans="2:53" ht="18" customHeight="1">
      <c r="B43" s="210">
        <v>38</v>
      </c>
      <c r="C43" s="7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6"/>
      <c r="AI43" s="54"/>
      <c r="AJ43" s="54"/>
      <c r="AK43" s="54"/>
      <c r="AL43" s="54"/>
      <c r="AM43" s="72">
        <f t="shared" si="5"/>
      </c>
      <c r="AN43" s="58">
        <f t="shared" si="6"/>
      </c>
      <c r="AO43" s="38"/>
      <c r="AP43" s="38"/>
      <c r="AQ43" s="38"/>
      <c r="AR43" s="38"/>
      <c r="AS43" s="28"/>
      <c r="AT43" s="28"/>
      <c r="AV43" s="220"/>
      <c r="AW43" s="219" t="e">
        <f t="shared" si="2"/>
        <v>#VALUE!</v>
      </c>
      <c r="AX43" s="221"/>
      <c r="AY43" s="28"/>
      <c r="AZ43" s="28"/>
      <c r="BA43" s="28"/>
    </row>
    <row r="44" spans="2:53" ht="18" customHeight="1">
      <c r="B44" s="210">
        <v>39</v>
      </c>
      <c r="C44" s="7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6"/>
      <c r="AI44" s="54"/>
      <c r="AJ44" s="54"/>
      <c r="AK44" s="54"/>
      <c r="AL44" s="54"/>
      <c r="AM44" s="72">
        <f t="shared" si="5"/>
      </c>
      <c r="AN44" s="58">
        <f t="shared" si="6"/>
      </c>
      <c r="AO44" s="38"/>
      <c r="AP44" s="38"/>
      <c r="AQ44" s="38"/>
      <c r="AR44" s="38"/>
      <c r="AS44" s="28"/>
      <c r="AT44" s="28"/>
      <c r="AV44" s="220"/>
      <c r="AW44" s="219" t="e">
        <f t="shared" si="2"/>
        <v>#VALUE!</v>
      </c>
      <c r="AX44" s="221"/>
      <c r="AY44" s="28"/>
      <c r="AZ44" s="28"/>
      <c r="BA44" s="28"/>
    </row>
    <row r="45" spans="2:53" ht="18" customHeight="1">
      <c r="B45" s="210">
        <v>40</v>
      </c>
      <c r="C45" s="7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6"/>
      <c r="AI45" s="54"/>
      <c r="AJ45" s="54"/>
      <c r="AK45" s="54"/>
      <c r="AL45" s="54"/>
      <c r="AM45" s="72">
        <f t="shared" si="5"/>
      </c>
      <c r="AN45" s="58">
        <f t="shared" si="6"/>
      </c>
      <c r="AO45" s="38"/>
      <c r="AP45" s="38"/>
      <c r="AQ45" s="38"/>
      <c r="AR45" s="38"/>
      <c r="AS45" s="28"/>
      <c r="AT45" s="28"/>
      <c r="AV45" s="220"/>
      <c r="AW45" s="219" t="e">
        <f t="shared" si="2"/>
        <v>#VALUE!</v>
      </c>
      <c r="AX45" s="221"/>
      <c r="AY45" s="28"/>
      <c r="AZ45" s="28"/>
      <c r="BA45" s="28"/>
    </row>
    <row r="46" spans="2:53" ht="18" customHeight="1">
      <c r="B46" s="210">
        <v>41</v>
      </c>
      <c r="C46" s="7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6"/>
      <c r="AI46" s="54"/>
      <c r="AJ46" s="54"/>
      <c r="AK46" s="54"/>
      <c r="AL46" s="54"/>
      <c r="AM46" s="72">
        <f t="shared" si="5"/>
      </c>
      <c r="AN46" s="58">
        <f t="shared" si="6"/>
      </c>
      <c r="AO46" s="38"/>
      <c r="AP46" s="38"/>
      <c r="AQ46" s="38"/>
      <c r="AR46" s="38"/>
      <c r="AS46" s="28"/>
      <c r="AT46" s="28"/>
      <c r="AV46" s="220"/>
      <c r="AW46" s="219" t="e">
        <f t="shared" si="2"/>
        <v>#VALUE!</v>
      </c>
      <c r="AX46" s="221"/>
      <c r="AY46" s="28"/>
      <c r="AZ46" s="28"/>
      <c r="BA46" s="28"/>
    </row>
    <row r="47" spans="2:53" ht="18" customHeight="1">
      <c r="B47" s="210">
        <v>42</v>
      </c>
      <c r="C47" s="7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6"/>
      <c r="AI47" s="54"/>
      <c r="AJ47" s="54"/>
      <c r="AK47" s="54"/>
      <c r="AL47" s="54"/>
      <c r="AM47" s="72">
        <f t="shared" si="5"/>
      </c>
      <c r="AN47" s="58">
        <f t="shared" si="6"/>
      </c>
      <c r="AO47" s="38"/>
      <c r="AP47" s="38"/>
      <c r="AQ47" s="38"/>
      <c r="AR47" s="38"/>
      <c r="AS47" s="28"/>
      <c r="AT47" s="28"/>
      <c r="AV47" s="220"/>
      <c r="AW47" s="219" t="e">
        <f t="shared" si="2"/>
        <v>#VALUE!</v>
      </c>
      <c r="AX47" s="221"/>
      <c r="AY47" s="28"/>
      <c r="AZ47" s="28"/>
      <c r="BA47" s="28"/>
    </row>
    <row r="48" spans="2:53" ht="18" customHeight="1">
      <c r="B48" s="210">
        <v>43</v>
      </c>
      <c r="C48" s="7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6"/>
      <c r="AI48" s="54"/>
      <c r="AJ48" s="54"/>
      <c r="AK48" s="54"/>
      <c r="AL48" s="54"/>
      <c r="AM48" s="72">
        <f t="shared" si="5"/>
      </c>
      <c r="AN48" s="58">
        <f t="shared" si="6"/>
      </c>
      <c r="AO48" s="38"/>
      <c r="AP48" s="38"/>
      <c r="AQ48" s="38"/>
      <c r="AR48" s="38"/>
      <c r="AS48" s="28"/>
      <c r="AT48" s="28"/>
      <c r="AV48" s="220"/>
      <c r="AW48" s="219" t="e">
        <f t="shared" si="2"/>
        <v>#VALUE!</v>
      </c>
      <c r="AX48" s="221"/>
      <c r="AY48" s="28"/>
      <c r="AZ48" s="28"/>
      <c r="BA48" s="28"/>
    </row>
    <row r="49" spans="2:53" ht="18" customHeight="1">
      <c r="B49" s="210">
        <v>44</v>
      </c>
      <c r="C49" s="7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6"/>
      <c r="AI49" s="54"/>
      <c r="AJ49" s="54"/>
      <c r="AK49" s="54"/>
      <c r="AL49" s="54"/>
      <c r="AM49" s="72">
        <f t="shared" si="5"/>
      </c>
      <c r="AN49" s="58">
        <f t="shared" si="6"/>
      </c>
      <c r="AO49" s="38"/>
      <c r="AP49" s="38"/>
      <c r="AQ49" s="38"/>
      <c r="AR49" s="38"/>
      <c r="AS49" s="28"/>
      <c r="AT49" s="28"/>
      <c r="AV49" s="220"/>
      <c r="AW49" s="219" t="e">
        <f t="shared" si="2"/>
        <v>#VALUE!</v>
      </c>
      <c r="AX49" s="221"/>
      <c r="AY49" s="28"/>
      <c r="AZ49" s="28"/>
      <c r="BA49" s="28"/>
    </row>
    <row r="50" spans="2:53" ht="18" customHeight="1">
      <c r="B50" s="210">
        <v>45</v>
      </c>
      <c r="C50" s="7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6"/>
      <c r="AI50" s="54"/>
      <c r="AJ50" s="54"/>
      <c r="AK50" s="54"/>
      <c r="AL50" s="54"/>
      <c r="AM50" s="72">
        <f t="shared" si="5"/>
      </c>
      <c r="AN50" s="58">
        <f t="shared" si="6"/>
      </c>
      <c r="AO50" s="38"/>
      <c r="AP50" s="38"/>
      <c r="AQ50" s="38"/>
      <c r="AR50" s="38"/>
      <c r="AS50" s="28"/>
      <c r="AT50" s="28"/>
      <c r="AV50" s="220"/>
      <c r="AW50" s="219" t="e">
        <f t="shared" si="2"/>
        <v>#VALUE!</v>
      </c>
      <c r="AX50" s="221"/>
      <c r="AY50" s="28"/>
      <c r="AZ50" s="28"/>
      <c r="BA50" s="28"/>
    </row>
    <row r="51" spans="2:53" ht="18" customHeight="1">
      <c r="B51" s="210">
        <v>46</v>
      </c>
      <c r="C51" s="7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6"/>
      <c r="AI51" s="54"/>
      <c r="AJ51" s="54"/>
      <c r="AK51" s="54"/>
      <c r="AL51" s="54"/>
      <c r="AM51" s="72">
        <f t="shared" si="5"/>
      </c>
      <c r="AN51" s="58">
        <f t="shared" si="6"/>
      </c>
      <c r="AO51" s="38"/>
      <c r="AP51" s="38"/>
      <c r="AQ51" s="38"/>
      <c r="AR51" s="38"/>
      <c r="AS51" s="28"/>
      <c r="AT51" s="28"/>
      <c r="AV51" s="220"/>
      <c r="AW51" s="219" t="e">
        <f t="shared" si="2"/>
        <v>#VALUE!</v>
      </c>
      <c r="AX51" s="221"/>
      <c r="AY51" s="28"/>
      <c r="AZ51" s="28"/>
      <c r="BA51" s="28"/>
    </row>
    <row r="52" spans="2:53" ht="18" customHeight="1">
      <c r="B52" s="210">
        <v>47</v>
      </c>
      <c r="C52" s="7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6"/>
      <c r="AI52" s="54"/>
      <c r="AJ52" s="54"/>
      <c r="AK52" s="54"/>
      <c r="AL52" s="54"/>
      <c r="AM52" s="72">
        <f t="shared" si="5"/>
      </c>
      <c r="AN52" s="58">
        <f t="shared" si="6"/>
      </c>
      <c r="AO52" s="38"/>
      <c r="AP52" s="38"/>
      <c r="AQ52" s="38"/>
      <c r="AR52" s="38"/>
      <c r="AS52" s="28"/>
      <c r="AT52" s="28"/>
      <c r="AV52" s="220"/>
      <c r="AW52" s="219" t="e">
        <f t="shared" si="2"/>
        <v>#VALUE!</v>
      </c>
      <c r="AX52" s="221"/>
      <c r="AY52" s="28"/>
      <c r="AZ52" s="28"/>
      <c r="BA52" s="28"/>
    </row>
    <row r="53" spans="2:53" ht="18" customHeight="1">
      <c r="B53" s="210">
        <v>48</v>
      </c>
      <c r="C53" s="7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6"/>
      <c r="AI53" s="54"/>
      <c r="AJ53" s="54"/>
      <c r="AK53" s="54"/>
      <c r="AL53" s="54"/>
      <c r="AM53" s="72">
        <f t="shared" si="5"/>
      </c>
      <c r="AN53" s="58">
        <f t="shared" si="6"/>
      </c>
      <c r="AO53" s="38"/>
      <c r="AP53" s="38"/>
      <c r="AQ53" s="38"/>
      <c r="AR53" s="38"/>
      <c r="AS53" s="28"/>
      <c r="AT53" s="28"/>
      <c r="AV53" s="220"/>
      <c r="AW53" s="219" t="e">
        <f t="shared" si="2"/>
        <v>#VALUE!</v>
      </c>
      <c r="AX53" s="221"/>
      <c r="AY53" s="28"/>
      <c r="AZ53" s="28"/>
      <c r="BA53" s="28"/>
    </row>
    <row r="54" spans="2:53" ht="18" customHeight="1">
      <c r="B54" s="210">
        <v>49</v>
      </c>
      <c r="C54" s="7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6"/>
      <c r="AI54" s="54"/>
      <c r="AJ54" s="54"/>
      <c r="AK54" s="54"/>
      <c r="AL54" s="54"/>
      <c r="AM54" s="72">
        <f t="shared" si="5"/>
      </c>
      <c r="AN54" s="58">
        <f t="shared" si="6"/>
      </c>
      <c r="AO54" s="38"/>
      <c r="AP54" s="38"/>
      <c r="AQ54" s="38"/>
      <c r="AR54" s="38"/>
      <c r="AS54" s="28"/>
      <c r="AT54" s="28"/>
      <c r="AV54" s="220"/>
      <c r="AW54" s="219" t="e">
        <f t="shared" si="2"/>
        <v>#VALUE!</v>
      </c>
      <c r="AX54" s="221"/>
      <c r="AY54" s="28"/>
      <c r="AZ54" s="28"/>
      <c r="BA54" s="28"/>
    </row>
    <row r="55" spans="2:53" ht="18" customHeight="1">
      <c r="B55" s="210">
        <v>50</v>
      </c>
      <c r="C55" s="7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6"/>
      <c r="AI55" s="54"/>
      <c r="AJ55" s="54"/>
      <c r="AK55" s="54"/>
      <c r="AL55" s="54"/>
      <c r="AM55" s="72">
        <f t="shared" si="5"/>
      </c>
      <c r="AN55" s="58">
        <f t="shared" si="6"/>
      </c>
      <c r="AO55" s="38"/>
      <c r="AP55" s="38"/>
      <c r="AQ55" s="38"/>
      <c r="AR55" s="38"/>
      <c r="AS55" s="28"/>
      <c r="AT55" s="28"/>
      <c r="AV55" s="220"/>
      <c r="AW55" s="219" t="e">
        <f t="shared" si="2"/>
        <v>#VALUE!</v>
      </c>
      <c r="AX55" s="221"/>
      <c r="AY55" s="28"/>
      <c r="AZ55" s="28"/>
      <c r="BA55" s="28"/>
    </row>
    <row r="56" spans="2:53" ht="18" customHeight="1">
      <c r="B56" s="210">
        <v>51</v>
      </c>
      <c r="C56" s="7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6"/>
      <c r="AI56" s="54"/>
      <c r="AJ56" s="54"/>
      <c r="AK56" s="54"/>
      <c r="AL56" s="54"/>
      <c r="AM56" s="72">
        <f t="shared" si="5"/>
      </c>
      <c r="AN56" s="58">
        <f t="shared" si="6"/>
      </c>
      <c r="AO56" s="38"/>
      <c r="AP56" s="38"/>
      <c r="AQ56" s="38"/>
      <c r="AR56" s="38"/>
      <c r="AS56" s="28"/>
      <c r="AT56" s="28"/>
      <c r="AV56" s="220"/>
      <c r="AW56" s="219" t="e">
        <f t="shared" si="2"/>
        <v>#VALUE!</v>
      </c>
      <c r="AX56" s="221"/>
      <c r="AY56" s="28"/>
      <c r="AZ56" s="28"/>
      <c r="BA56" s="28"/>
    </row>
    <row r="57" spans="2:53" ht="18" customHeight="1">
      <c r="B57" s="210">
        <v>52</v>
      </c>
      <c r="C57" s="7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6"/>
      <c r="AI57" s="54"/>
      <c r="AJ57" s="54"/>
      <c r="AK57" s="54"/>
      <c r="AL57" s="54"/>
      <c r="AM57" s="72">
        <f t="shared" si="5"/>
      </c>
      <c r="AN57" s="58">
        <f t="shared" si="6"/>
      </c>
      <c r="AO57" s="38"/>
      <c r="AP57" s="38"/>
      <c r="AQ57" s="38"/>
      <c r="AR57" s="38"/>
      <c r="AS57" s="28"/>
      <c r="AT57" s="28"/>
      <c r="AV57" s="220"/>
      <c r="AW57" s="219" t="e">
        <f t="shared" si="2"/>
        <v>#VALUE!</v>
      </c>
      <c r="AX57" s="221"/>
      <c r="AY57" s="28"/>
      <c r="AZ57" s="28"/>
      <c r="BA57" s="28"/>
    </row>
    <row r="58" spans="2:53" ht="18" customHeight="1">
      <c r="B58" s="210">
        <v>53</v>
      </c>
      <c r="C58" s="7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6"/>
      <c r="AI58" s="54"/>
      <c r="AJ58" s="54"/>
      <c r="AK58" s="54"/>
      <c r="AL58" s="54"/>
      <c r="AM58" s="72">
        <f t="shared" si="5"/>
      </c>
      <c r="AN58" s="58">
        <f t="shared" si="6"/>
      </c>
      <c r="AO58" s="38"/>
      <c r="AP58" s="38"/>
      <c r="AQ58" s="38"/>
      <c r="AR58" s="38"/>
      <c r="AS58" s="28"/>
      <c r="AT58" s="28"/>
      <c r="AV58" s="220"/>
      <c r="AW58" s="219" t="e">
        <f t="shared" si="2"/>
        <v>#VALUE!</v>
      </c>
      <c r="AX58" s="221"/>
      <c r="AY58" s="28"/>
      <c r="AZ58" s="28"/>
      <c r="BA58" s="28"/>
    </row>
    <row r="59" spans="2:53" ht="18" customHeight="1">
      <c r="B59" s="210">
        <v>54</v>
      </c>
      <c r="C59" s="7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6"/>
      <c r="AI59" s="54"/>
      <c r="AJ59" s="54"/>
      <c r="AK59" s="54"/>
      <c r="AL59" s="54"/>
      <c r="AM59" s="72">
        <f t="shared" si="5"/>
      </c>
      <c r="AN59" s="58">
        <f t="shared" si="6"/>
      </c>
      <c r="AO59" s="38"/>
      <c r="AP59" s="38"/>
      <c r="AQ59" s="38"/>
      <c r="AR59" s="38"/>
      <c r="AS59" s="28"/>
      <c r="AT59" s="28"/>
      <c r="AV59" s="220"/>
      <c r="AW59" s="219" t="e">
        <f t="shared" si="2"/>
        <v>#VALUE!</v>
      </c>
      <c r="AX59" s="221"/>
      <c r="AY59" s="28"/>
      <c r="AZ59" s="28"/>
      <c r="BA59" s="28"/>
    </row>
    <row r="60" spans="2:53" ht="18" customHeight="1">
      <c r="B60" s="210">
        <v>55</v>
      </c>
      <c r="C60" s="7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6"/>
      <c r="AI60" s="54"/>
      <c r="AJ60" s="54"/>
      <c r="AK60" s="54"/>
      <c r="AL60" s="54"/>
      <c r="AM60" s="72">
        <f t="shared" si="5"/>
      </c>
      <c r="AN60" s="58">
        <f t="shared" si="6"/>
      </c>
      <c r="AO60" s="38"/>
      <c r="AP60" s="38"/>
      <c r="AQ60" s="38"/>
      <c r="AR60" s="38"/>
      <c r="AS60" s="28"/>
      <c r="AT60" s="28"/>
      <c r="AV60" s="220"/>
      <c r="AW60" s="219" t="e">
        <f t="shared" si="2"/>
        <v>#VALUE!</v>
      </c>
      <c r="AX60" s="221"/>
      <c r="AY60" s="28"/>
      <c r="AZ60" s="28"/>
      <c r="BA60" s="28"/>
    </row>
    <row r="61" spans="2:53" ht="18" customHeight="1">
      <c r="B61" s="210">
        <v>56</v>
      </c>
      <c r="C61" s="7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6"/>
      <c r="AI61" s="54"/>
      <c r="AJ61" s="54"/>
      <c r="AK61" s="54"/>
      <c r="AL61" s="54"/>
      <c r="AM61" s="72">
        <f t="shared" si="5"/>
      </c>
      <c r="AN61" s="58">
        <f t="shared" si="6"/>
      </c>
      <c r="AV61" s="220"/>
      <c r="AW61" s="219" t="e">
        <f t="shared" si="2"/>
        <v>#VALUE!</v>
      </c>
      <c r="AX61" s="221"/>
      <c r="AY61" s="28"/>
      <c r="AZ61" s="28"/>
      <c r="BA61" s="28"/>
    </row>
    <row r="62" spans="2:53" ht="18" customHeight="1">
      <c r="B62" s="210">
        <v>57</v>
      </c>
      <c r="C62" s="7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6"/>
      <c r="AI62" s="54"/>
      <c r="AJ62" s="54"/>
      <c r="AK62" s="54"/>
      <c r="AL62" s="54"/>
      <c r="AM62" s="72">
        <f t="shared" si="5"/>
      </c>
      <c r="AN62" s="58">
        <f t="shared" si="6"/>
      </c>
      <c r="AV62" s="220"/>
      <c r="AW62" s="219" t="e">
        <f t="shared" si="2"/>
        <v>#VALUE!</v>
      </c>
      <c r="AX62" s="221"/>
      <c r="AY62" s="28"/>
      <c r="AZ62" s="28"/>
      <c r="BA62" s="28"/>
    </row>
    <row r="63" spans="2:53" ht="18" customHeight="1">
      <c r="B63" s="210">
        <v>58</v>
      </c>
      <c r="C63" s="7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6"/>
      <c r="AI63" s="54"/>
      <c r="AJ63" s="54"/>
      <c r="AK63" s="54"/>
      <c r="AL63" s="54"/>
      <c r="AM63" s="72">
        <f t="shared" si="5"/>
      </c>
      <c r="AN63" s="58">
        <f t="shared" si="6"/>
      </c>
      <c r="AV63" s="220"/>
      <c r="AW63" s="219" t="e">
        <f t="shared" si="2"/>
        <v>#VALUE!</v>
      </c>
      <c r="AX63" s="221"/>
      <c r="AY63" s="28"/>
      <c r="AZ63" s="28"/>
      <c r="BA63" s="28"/>
    </row>
    <row r="64" spans="2:53" ht="18" customHeight="1">
      <c r="B64" s="210">
        <v>59</v>
      </c>
      <c r="C64" s="7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6"/>
      <c r="AI64" s="54"/>
      <c r="AJ64" s="54"/>
      <c r="AK64" s="54"/>
      <c r="AL64" s="54"/>
      <c r="AM64" s="72">
        <f t="shared" si="5"/>
      </c>
      <c r="AN64" s="58">
        <f t="shared" si="6"/>
      </c>
      <c r="AV64" s="220"/>
      <c r="AW64" s="219" t="e">
        <f t="shared" si="2"/>
        <v>#VALUE!</v>
      </c>
      <c r="AX64" s="221"/>
      <c r="AY64" s="28"/>
      <c r="AZ64" s="28"/>
      <c r="BA64" s="28"/>
    </row>
    <row r="65" spans="2:53" ht="18" customHeight="1">
      <c r="B65" s="210">
        <v>60</v>
      </c>
      <c r="C65" s="7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6"/>
      <c r="AI65" s="54"/>
      <c r="AJ65" s="54"/>
      <c r="AK65" s="54"/>
      <c r="AL65" s="54"/>
      <c r="AM65" s="72">
        <f aca="true" t="shared" si="7" ref="AM65:AM73">IF(C65="","",(SUM(C65:AL65)))</f>
      </c>
      <c r="AN65" s="58">
        <f aca="true" t="shared" si="8" ref="AN65:AN73">IF(D65="","",AM65/10)</f>
      </c>
      <c r="AV65" s="220"/>
      <c r="AW65" s="219" t="e">
        <f t="shared" si="2"/>
        <v>#VALUE!</v>
      </c>
      <c r="AX65" s="221"/>
      <c r="AY65" s="28"/>
      <c r="AZ65" s="28"/>
      <c r="BA65" s="28"/>
    </row>
    <row r="66" spans="2:53" ht="18" customHeight="1">
      <c r="B66" s="210">
        <v>61</v>
      </c>
      <c r="C66" s="7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6"/>
      <c r="AI66" s="54"/>
      <c r="AJ66" s="54"/>
      <c r="AK66" s="54"/>
      <c r="AL66" s="54"/>
      <c r="AM66" s="72">
        <f t="shared" si="7"/>
      </c>
      <c r="AN66" s="58">
        <f t="shared" si="8"/>
      </c>
      <c r="AV66" s="220"/>
      <c r="AW66" s="219" t="e">
        <f t="shared" si="2"/>
        <v>#VALUE!</v>
      </c>
      <c r="AX66" s="221"/>
      <c r="AY66" s="28"/>
      <c r="AZ66" s="28"/>
      <c r="BA66" s="28"/>
    </row>
    <row r="67" spans="2:53" ht="18" customHeight="1">
      <c r="B67" s="210">
        <v>62</v>
      </c>
      <c r="C67" s="7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6"/>
      <c r="AI67" s="54"/>
      <c r="AJ67" s="54"/>
      <c r="AK67" s="54"/>
      <c r="AL67" s="54"/>
      <c r="AM67" s="72">
        <f t="shared" si="7"/>
      </c>
      <c r="AN67" s="58">
        <f t="shared" si="8"/>
      </c>
      <c r="AV67" s="220"/>
      <c r="AW67" s="219" t="e">
        <f t="shared" si="2"/>
        <v>#VALUE!</v>
      </c>
      <c r="AX67" s="221"/>
      <c r="AY67" s="28"/>
      <c r="AZ67" s="28"/>
      <c r="BA67" s="28"/>
    </row>
    <row r="68" spans="2:53" ht="18" customHeight="1">
      <c r="B68" s="210">
        <v>63</v>
      </c>
      <c r="C68" s="7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6"/>
      <c r="AI68" s="54"/>
      <c r="AJ68" s="54"/>
      <c r="AK68" s="54"/>
      <c r="AL68" s="54"/>
      <c r="AM68" s="72">
        <f t="shared" si="7"/>
      </c>
      <c r="AN68" s="58">
        <f t="shared" si="8"/>
      </c>
      <c r="AV68" s="220"/>
      <c r="AW68" s="219" t="e">
        <f t="shared" si="2"/>
        <v>#VALUE!</v>
      </c>
      <c r="AX68" s="221"/>
      <c r="AY68" s="28"/>
      <c r="AZ68" s="28"/>
      <c r="BA68" s="28"/>
    </row>
    <row r="69" spans="2:53" ht="18" customHeight="1">
      <c r="B69" s="210">
        <v>64</v>
      </c>
      <c r="C69" s="7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6"/>
      <c r="AI69" s="54"/>
      <c r="AJ69" s="54"/>
      <c r="AK69" s="54"/>
      <c r="AL69" s="54"/>
      <c r="AM69" s="72">
        <f t="shared" si="7"/>
      </c>
      <c r="AN69" s="58">
        <f t="shared" si="8"/>
      </c>
      <c r="AV69" s="220"/>
      <c r="AW69" s="219" t="e">
        <f t="shared" si="2"/>
        <v>#VALUE!</v>
      </c>
      <c r="AX69" s="221"/>
      <c r="AY69" s="28"/>
      <c r="AZ69" s="28"/>
      <c r="BA69" s="28"/>
    </row>
    <row r="70" spans="2:53" ht="18" customHeight="1">
      <c r="B70" s="210">
        <v>65</v>
      </c>
      <c r="C70" s="7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6"/>
      <c r="AI70" s="54"/>
      <c r="AJ70" s="54"/>
      <c r="AK70" s="54"/>
      <c r="AL70" s="54"/>
      <c r="AM70" s="72">
        <f t="shared" si="7"/>
      </c>
      <c r="AN70" s="58">
        <f t="shared" si="8"/>
      </c>
      <c r="AV70" s="220"/>
      <c r="AW70" s="219" t="e">
        <f t="shared" si="2"/>
        <v>#VALUE!</v>
      </c>
      <c r="AX70" s="221"/>
      <c r="AY70" s="28"/>
      <c r="AZ70" s="28"/>
      <c r="BA70" s="28"/>
    </row>
    <row r="71" spans="2:53" ht="18" customHeight="1">
      <c r="B71" s="210">
        <v>66</v>
      </c>
      <c r="C71" s="7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6"/>
      <c r="AI71" s="54"/>
      <c r="AJ71" s="54"/>
      <c r="AK71" s="54"/>
      <c r="AL71" s="54"/>
      <c r="AM71" s="72">
        <f t="shared" si="7"/>
      </c>
      <c r="AN71" s="58">
        <f t="shared" si="8"/>
      </c>
      <c r="AV71" s="220"/>
      <c r="AW71" s="219" t="e">
        <f t="shared" si="2"/>
        <v>#VALUE!</v>
      </c>
      <c r="AX71" s="221"/>
      <c r="AY71" s="28"/>
      <c r="AZ71" s="28"/>
      <c r="BA71" s="28"/>
    </row>
    <row r="72" spans="2:53" ht="18" customHeight="1">
      <c r="B72" s="210">
        <v>67</v>
      </c>
      <c r="C72" s="7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6"/>
      <c r="AI72" s="54"/>
      <c r="AJ72" s="54"/>
      <c r="AK72" s="54"/>
      <c r="AL72" s="54"/>
      <c r="AM72" s="72">
        <f t="shared" si="7"/>
      </c>
      <c r="AN72" s="58">
        <f t="shared" si="8"/>
      </c>
      <c r="AV72" s="220"/>
      <c r="AW72" s="219" t="e">
        <f aca="true" t="shared" si="9" ref="AW72:AW135">ROUND((AN70),0)</f>
        <v>#VALUE!</v>
      </c>
      <c r="AX72" s="221"/>
      <c r="AY72" s="28"/>
      <c r="AZ72" s="28"/>
      <c r="BA72" s="28"/>
    </row>
    <row r="73" spans="2:53" ht="18" customHeight="1">
      <c r="B73" s="210">
        <v>68</v>
      </c>
      <c r="C73" s="7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6"/>
      <c r="AI73" s="54"/>
      <c r="AJ73" s="54"/>
      <c r="AK73" s="54"/>
      <c r="AL73" s="54"/>
      <c r="AM73" s="72">
        <f t="shared" si="7"/>
      </c>
      <c r="AN73" s="58">
        <f t="shared" si="8"/>
      </c>
      <c r="AV73" s="220"/>
      <c r="AW73" s="219" t="e">
        <f t="shared" si="9"/>
        <v>#VALUE!</v>
      </c>
      <c r="AX73" s="221"/>
      <c r="AY73" s="28"/>
      <c r="AZ73" s="28"/>
      <c r="BA73" s="28"/>
    </row>
    <row r="74" spans="2:53" ht="18" customHeight="1">
      <c r="B74" s="210">
        <v>69</v>
      </c>
      <c r="C74" s="7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6"/>
      <c r="AI74" s="54"/>
      <c r="AJ74" s="54"/>
      <c r="AK74" s="54"/>
      <c r="AL74" s="54"/>
      <c r="AM74" s="72">
        <f>IF(C74="","",(SUM(C74:AL74)))</f>
      </c>
      <c r="AN74" s="58">
        <f>IF(D74="","",AM74/10)</f>
      </c>
      <c r="AV74" s="220"/>
      <c r="AW74" s="219" t="e">
        <f t="shared" si="9"/>
        <v>#VALUE!</v>
      </c>
      <c r="AX74" s="221"/>
      <c r="AY74" s="28"/>
      <c r="AZ74" s="28"/>
      <c r="BA74" s="28"/>
    </row>
    <row r="75" spans="2:53" ht="15" customHeight="1">
      <c r="B75" s="211">
        <v>70</v>
      </c>
      <c r="C75" s="212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4"/>
      <c r="AI75" s="56"/>
      <c r="AJ75" s="56"/>
      <c r="AK75" s="56"/>
      <c r="AL75" s="56"/>
      <c r="AM75" s="215">
        <f>IF(C75="","",(SUM(C75:AL75)))</f>
      </c>
      <c r="AN75" s="216">
        <f>IF(D75="","",AM75/10)</f>
      </c>
      <c r="AV75" s="220"/>
      <c r="AW75" s="219" t="e">
        <f t="shared" si="9"/>
        <v>#VALUE!</v>
      </c>
      <c r="AX75" s="221"/>
      <c r="AY75" s="28"/>
      <c r="AZ75" s="28"/>
      <c r="BA75" s="28"/>
    </row>
    <row r="76" spans="40:53" ht="18" customHeight="1" hidden="1">
      <c r="AN76" s="28"/>
      <c r="AV76" s="222"/>
      <c r="AW76" s="219" t="e">
        <f t="shared" si="9"/>
        <v>#VALUE!</v>
      </c>
      <c r="AX76" s="223"/>
      <c r="AY76" s="28"/>
      <c r="AZ76" s="28"/>
      <c r="BA76" s="28"/>
    </row>
    <row r="77" spans="40:50" ht="18" customHeight="1" hidden="1">
      <c r="AN77" s="28"/>
      <c r="AV77" s="224"/>
      <c r="AW77" s="219" t="e">
        <f t="shared" si="9"/>
        <v>#VALUE!</v>
      </c>
      <c r="AX77" s="224"/>
    </row>
    <row r="78" spans="40:50" ht="18" customHeight="1" hidden="1">
      <c r="AN78" s="28"/>
      <c r="AV78" s="224"/>
      <c r="AW78" s="219">
        <f t="shared" si="9"/>
        <v>0</v>
      </c>
      <c r="AX78" s="224"/>
    </row>
    <row r="79" spans="40:50" ht="18" customHeight="1" hidden="1">
      <c r="AN79" s="28"/>
      <c r="AV79" s="224"/>
      <c r="AW79" s="219">
        <f t="shared" si="9"/>
        <v>0</v>
      </c>
      <c r="AX79" s="224"/>
    </row>
    <row r="80" spans="40:50" ht="18" customHeight="1" hidden="1">
      <c r="AN80" s="28"/>
      <c r="AV80" s="224"/>
      <c r="AW80" s="219">
        <f t="shared" si="9"/>
        <v>0</v>
      </c>
      <c r="AX80" s="224"/>
    </row>
    <row r="81" spans="40:50" ht="18" customHeight="1" hidden="1">
      <c r="AN81" s="28"/>
      <c r="AV81" s="224"/>
      <c r="AW81" s="219">
        <f t="shared" si="9"/>
        <v>0</v>
      </c>
      <c r="AX81" s="224"/>
    </row>
    <row r="82" spans="40:50" ht="18" customHeight="1" hidden="1">
      <c r="AN82" s="28"/>
      <c r="AV82" s="224"/>
      <c r="AW82" s="219">
        <f t="shared" si="9"/>
        <v>0</v>
      </c>
      <c r="AX82" s="224"/>
    </row>
    <row r="83" spans="40:50" ht="18" customHeight="1" hidden="1">
      <c r="AN83" s="28"/>
      <c r="AV83" s="224"/>
      <c r="AW83" s="219">
        <f t="shared" si="9"/>
        <v>0</v>
      </c>
      <c r="AX83" s="224"/>
    </row>
    <row r="84" spans="40:50" ht="18" customHeight="1" hidden="1">
      <c r="AN84" s="28"/>
      <c r="AV84" s="224"/>
      <c r="AW84" s="219">
        <f t="shared" si="9"/>
        <v>0</v>
      </c>
      <c r="AX84" s="224"/>
    </row>
    <row r="85" spans="40:50" ht="18" customHeight="1" hidden="1">
      <c r="AN85" s="28"/>
      <c r="AV85" s="224"/>
      <c r="AW85" s="219">
        <f t="shared" si="9"/>
        <v>0</v>
      </c>
      <c r="AX85" s="224"/>
    </row>
    <row r="86" spans="40:50" ht="18" customHeight="1" hidden="1">
      <c r="AN86" s="28"/>
      <c r="AV86" s="224"/>
      <c r="AW86" s="219">
        <f t="shared" si="9"/>
        <v>0</v>
      </c>
      <c r="AX86" s="224"/>
    </row>
    <row r="87" spans="40:50" ht="18" customHeight="1" hidden="1">
      <c r="AN87" s="28"/>
      <c r="AV87" s="224"/>
      <c r="AW87" s="219">
        <f t="shared" si="9"/>
        <v>0</v>
      </c>
      <c r="AX87" s="224"/>
    </row>
    <row r="88" spans="40:50" ht="18" customHeight="1" hidden="1">
      <c r="AN88" s="28"/>
      <c r="AV88" s="224"/>
      <c r="AW88" s="219">
        <f t="shared" si="9"/>
        <v>0</v>
      </c>
      <c r="AX88" s="224"/>
    </row>
    <row r="89" spans="40:50" ht="18" customHeight="1" hidden="1">
      <c r="AN89" s="28"/>
      <c r="AV89" s="224"/>
      <c r="AW89" s="219">
        <f t="shared" si="9"/>
        <v>0</v>
      </c>
      <c r="AX89" s="224"/>
    </row>
    <row r="90" spans="40:50" ht="18" customHeight="1" hidden="1">
      <c r="AN90" s="28"/>
      <c r="AV90" s="224"/>
      <c r="AW90" s="219">
        <f t="shared" si="9"/>
        <v>0</v>
      </c>
      <c r="AX90" s="224"/>
    </row>
    <row r="91" spans="40:50" ht="18" customHeight="1" hidden="1">
      <c r="AN91" s="28"/>
      <c r="AV91" s="224"/>
      <c r="AW91" s="219">
        <f t="shared" si="9"/>
        <v>0</v>
      </c>
      <c r="AX91" s="224"/>
    </row>
    <row r="92" spans="40:50" ht="18" customHeight="1" hidden="1">
      <c r="AN92" s="28"/>
      <c r="AV92" s="224"/>
      <c r="AW92" s="219">
        <f t="shared" si="9"/>
        <v>0</v>
      </c>
      <c r="AX92" s="224"/>
    </row>
    <row r="93" spans="40:50" ht="18" customHeight="1" hidden="1">
      <c r="AN93" s="28"/>
      <c r="AV93" s="224"/>
      <c r="AW93" s="219">
        <f t="shared" si="9"/>
        <v>0</v>
      </c>
      <c r="AX93" s="224"/>
    </row>
    <row r="94" spans="40:50" ht="18" customHeight="1" hidden="1">
      <c r="AN94" s="28"/>
      <c r="AV94" s="224"/>
      <c r="AW94" s="219">
        <f t="shared" si="9"/>
        <v>0</v>
      </c>
      <c r="AX94" s="224"/>
    </row>
    <row r="95" spans="40:50" ht="18" customHeight="1" hidden="1">
      <c r="AN95" s="28"/>
      <c r="AV95" s="224"/>
      <c r="AW95" s="219">
        <f t="shared" si="9"/>
        <v>0</v>
      </c>
      <c r="AX95" s="224"/>
    </row>
    <row r="96" spans="40:50" ht="18" customHeight="1" hidden="1">
      <c r="AN96" s="28"/>
      <c r="AV96" s="224"/>
      <c r="AW96" s="219">
        <f t="shared" si="9"/>
        <v>0</v>
      </c>
      <c r="AX96" s="224"/>
    </row>
    <row r="97" spans="40:50" ht="18" customHeight="1" hidden="1">
      <c r="AN97" s="28"/>
      <c r="AV97" s="224"/>
      <c r="AW97" s="219">
        <f t="shared" si="9"/>
        <v>0</v>
      </c>
      <c r="AX97" s="224"/>
    </row>
    <row r="98" spans="40:50" ht="18" customHeight="1" hidden="1">
      <c r="AN98" s="28"/>
      <c r="AV98" s="224"/>
      <c r="AW98" s="219">
        <f t="shared" si="9"/>
        <v>0</v>
      </c>
      <c r="AX98" s="224"/>
    </row>
    <row r="99" spans="40:50" ht="18" customHeight="1" hidden="1">
      <c r="AN99" s="28"/>
      <c r="AV99" s="224"/>
      <c r="AW99" s="219">
        <f t="shared" si="9"/>
        <v>0</v>
      </c>
      <c r="AX99" s="224"/>
    </row>
    <row r="100" spans="40:50" ht="18" customHeight="1" hidden="1">
      <c r="AN100" s="28"/>
      <c r="AV100" s="224"/>
      <c r="AW100" s="219">
        <f t="shared" si="9"/>
        <v>0</v>
      </c>
      <c r="AX100" s="224"/>
    </row>
    <row r="101" spans="40:50" ht="18" customHeight="1" hidden="1">
      <c r="AN101" s="28"/>
      <c r="AV101" s="224"/>
      <c r="AW101" s="219">
        <f t="shared" si="9"/>
        <v>0</v>
      </c>
      <c r="AX101" s="224"/>
    </row>
    <row r="102" spans="40:50" ht="18" customHeight="1" hidden="1">
      <c r="AN102" s="28"/>
      <c r="AV102" s="224"/>
      <c r="AW102" s="219">
        <f t="shared" si="9"/>
        <v>0</v>
      </c>
      <c r="AX102" s="224"/>
    </row>
    <row r="103" spans="40:50" ht="18" customHeight="1" hidden="1">
      <c r="AN103" s="28"/>
      <c r="AV103" s="224"/>
      <c r="AW103" s="219">
        <f t="shared" si="9"/>
        <v>0</v>
      </c>
      <c r="AX103" s="224"/>
    </row>
    <row r="104" spans="40:50" ht="18" customHeight="1" hidden="1">
      <c r="AN104" s="28"/>
      <c r="AV104" s="224"/>
      <c r="AW104" s="219">
        <f t="shared" si="9"/>
        <v>0</v>
      </c>
      <c r="AX104" s="224"/>
    </row>
    <row r="105" spans="40:50" ht="18" customHeight="1" hidden="1">
      <c r="AN105" s="28"/>
      <c r="AV105" s="224"/>
      <c r="AW105" s="219">
        <f t="shared" si="9"/>
        <v>0</v>
      </c>
      <c r="AX105" s="224"/>
    </row>
    <row r="106" spans="40:50" ht="18" customHeight="1" hidden="1">
      <c r="AN106" s="28"/>
      <c r="AV106" s="224"/>
      <c r="AW106" s="219">
        <f t="shared" si="9"/>
        <v>0</v>
      </c>
      <c r="AX106" s="224"/>
    </row>
    <row r="107" spans="40:50" ht="18" customHeight="1" hidden="1">
      <c r="AN107" s="28"/>
      <c r="AV107" s="224"/>
      <c r="AW107" s="219">
        <f t="shared" si="9"/>
        <v>0</v>
      </c>
      <c r="AX107" s="224"/>
    </row>
    <row r="108" spans="40:50" ht="18" customHeight="1" hidden="1">
      <c r="AN108" s="28"/>
      <c r="AV108" s="224"/>
      <c r="AW108" s="219">
        <f t="shared" si="9"/>
        <v>0</v>
      </c>
      <c r="AX108" s="224"/>
    </row>
    <row r="109" spans="40:50" ht="18" customHeight="1" hidden="1">
      <c r="AN109" s="28"/>
      <c r="AV109" s="224"/>
      <c r="AW109" s="219">
        <f t="shared" si="9"/>
        <v>0</v>
      </c>
      <c r="AX109" s="224"/>
    </row>
    <row r="110" spans="40:50" ht="18" customHeight="1" hidden="1">
      <c r="AN110" s="28"/>
      <c r="AV110" s="224"/>
      <c r="AW110" s="219">
        <f t="shared" si="9"/>
        <v>0</v>
      </c>
      <c r="AX110" s="224"/>
    </row>
    <row r="111" spans="40:50" ht="18" customHeight="1" hidden="1">
      <c r="AN111" s="28"/>
      <c r="AV111" s="224"/>
      <c r="AW111" s="219">
        <f t="shared" si="9"/>
        <v>0</v>
      </c>
      <c r="AX111" s="224"/>
    </row>
    <row r="112" spans="40:50" ht="18" customHeight="1" hidden="1">
      <c r="AN112" s="28"/>
      <c r="AV112" s="224"/>
      <c r="AW112" s="219">
        <f t="shared" si="9"/>
        <v>0</v>
      </c>
      <c r="AX112" s="224"/>
    </row>
    <row r="113" spans="40:50" ht="18" customHeight="1" hidden="1">
      <c r="AN113" s="28"/>
      <c r="AV113" s="224"/>
      <c r="AW113" s="219">
        <f t="shared" si="9"/>
        <v>0</v>
      </c>
      <c r="AX113" s="224"/>
    </row>
    <row r="114" spans="40:50" ht="18" customHeight="1" hidden="1">
      <c r="AN114" s="28"/>
      <c r="AV114" s="224"/>
      <c r="AW114" s="219">
        <f t="shared" si="9"/>
        <v>0</v>
      </c>
      <c r="AX114" s="224"/>
    </row>
    <row r="115" spans="40:50" ht="18" customHeight="1" hidden="1">
      <c r="AN115" s="28"/>
      <c r="AV115" s="224"/>
      <c r="AW115" s="219">
        <f t="shared" si="9"/>
        <v>0</v>
      </c>
      <c r="AX115" s="224"/>
    </row>
    <row r="116" spans="40:50" ht="18" customHeight="1" hidden="1">
      <c r="AN116" s="28"/>
      <c r="AV116" s="224"/>
      <c r="AW116" s="219">
        <f t="shared" si="9"/>
        <v>0</v>
      </c>
      <c r="AX116" s="224"/>
    </row>
    <row r="117" spans="40:50" ht="18" customHeight="1" hidden="1">
      <c r="AN117" s="28"/>
      <c r="AV117" s="224"/>
      <c r="AW117" s="219">
        <f t="shared" si="9"/>
        <v>0</v>
      </c>
      <c r="AX117" s="224"/>
    </row>
    <row r="118" spans="40:50" ht="18" customHeight="1" hidden="1">
      <c r="AN118" s="28"/>
      <c r="AV118" s="224"/>
      <c r="AW118" s="219">
        <f t="shared" si="9"/>
        <v>0</v>
      </c>
      <c r="AX118" s="224"/>
    </row>
    <row r="119" spans="40:50" ht="18" customHeight="1" hidden="1">
      <c r="AN119" s="28"/>
      <c r="AV119" s="224"/>
      <c r="AW119" s="219">
        <f t="shared" si="9"/>
        <v>0</v>
      </c>
      <c r="AX119" s="224"/>
    </row>
    <row r="120" spans="40:50" ht="18" customHeight="1" hidden="1">
      <c r="AN120" s="28"/>
      <c r="AV120" s="224"/>
      <c r="AW120" s="219">
        <f t="shared" si="9"/>
        <v>0</v>
      </c>
      <c r="AX120" s="224"/>
    </row>
    <row r="121" spans="40:50" ht="18" customHeight="1" hidden="1">
      <c r="AN121" s="28"/>
      <c r="AV121" s="224"/>
      <c r="AW121" s="219">
        <f t="shared" si="9"/>
        <v>0</v>
      </c>
      <c r="AX121" s="224"/>
    </row>
    <row r="122" spans="40:50" ht="18" customHeight="1" hidden="1">
      <c r="AN122" s="28"/>
      <c r="AV122" s="224"/>
      <c r="AW122" s="219">
        <f t="shared" si="9"/>
        <v>0</v>
      </c>
      <c r="AX122" s="224"/>
    </row>
    <row r="123" spans="40:50" ht="18" customHeight="1" hidden="1">
      <c r="AN123" s="28"/>
      <c r="AV123" s="224"/>
      <c r="AW123" s="219">
        <f t="shared" si="9"/>
        <v>0</v>
      </c>
      <c r="AX123" s="224"/>
    </row>
    <row r="124" spans="40:50" ht="18" customHeight="1" hidden="1">
      <c r="AN124" s="28"/>
      <c r="AV124" s="224"/>
      <c r="AW124" s="219">
        <f t="shared" si="9"/>
        <v>0</v>
      </c>
      <c r="AX124" s="224"/>
    </row>
    <row r="125" spans="40:50" ht="18" customHeight="1" hidden="1">
      <c r="AN125" s="28"/>
      <c r="AV125" s="224"/>
      <c r="AW125" s="219">
        <f t="shared" si="9"/>
        <v>0</v>
      </c>
      <c r="AX125" s="224"/>
    </row>
    <row r="126" spans="40:50" ht="18" customHeight="1" hidden="1">
      <c r="AN126" s="28"/>
      <c r="AV126" s="224"/>
      <c r="AW126" s="219">
        <f t="shared" si="9"/>
        <v>0</v>
      </c>
      <c r="AX126" s="224"/>
    </row>
    <row r="127" spans="40:50" ht="18" customHeight="1" hidden="1">
      <c r="AN127" s="28"/>
      <c r="AV127" s="224"/>
      <c r="AW127" s="219">
        <f t="shared" si="9"/>
        <v>0</v>
      </c>
      <c r="AX127" s="224"/>
    </row>
    <row r="128" spans="40:50" ht="18" customHeight="1" hidden="1">
      <c r="AN128" s="28"/>
      <c r="AV128" s="224"/>
      <c r="AW128" s="219">
        <f t="shared" si="9"/>
        <v>0</v>
      </c>
      <c r="AX128" s="224"/>
    </row>
    <row r="129" spans="40:50" ht="18" customHeight="1" hidden="1">
      <c r="AN129" s="28"/>
      <c r="AV129" s="224"/>
      <c r="AW129" s="219">
        <f t="shared" si="9"/>
        <v>0</v>
      </c>
      <c r="AX129" s="224"/>
    </row>
    <row r="130" spans="40:50" ht="18" customHeight="1" hidden="1">
      <c r="AN130" s="28"/>
      <c r="AV130" s="224"/>
      <c r="AW130" s="219">
        <f t="shared" si="9"/>
        <v>0</v>
      </c>
      <c r="AX130" s="224"/>
    </row>
    <row r="131" spans="40:50" ht="18" customHeight="1" hidden="1">
      <c r="AN131" s="28"/>
      <c r="AV131" s="224"/>
      <c r="AW131" s="219">
        <f t="shared" si="9"/>
        <v>0</v>
      </c>
      <c r="AX131" s="224"/>
    </row>
    <row r="132" spans="40:50" ht="18" customHeight="1" hidden="1">
      <c r="AN132" s="28"/>
      <c r="AV132" s="224"/>
      <c r="AW132" s="219">
        <f t="shared" si="9"/>
        <v>0</v>
      </c>
      <c r="AX132" s="224"/>
    </row>
    <row r="133" spans="40:50" ht="18" customHeight="1" hidden="1">
      <c r="AN133" s="28"/>
      <c r="AV133" s="224"/>
      <c r="AW133" s="219">
        <f t="shared" si="9"/>
        <v>0</v>
      </c>
      <c r="AX133" s="224"/>
    </row>
    <row r="134" spans="40:50" ht="18" customHeight="1" hidden="1">
      <c r="AN134" s="28"/>
      <c r="AV134" s="224"/>
      <c r="AW134" s="219">
        <f t="shared" si="9"/>
        <v>0</v>
      </c>
      <c r="AX134" s="224"/>
    </row>
    <row r="135" spans="40:50" ht="18" customHeight="1" hidden="1">
      <c r="AN135" s="28"/>
      <c r="AV135" s="224"/>
      <c r="AW135" s="219">
        <f t="shared" si="9"/>
        <v>0</v>
      </c>
      <c r="AX135" s="224"/>
    </row>
    <row r="136" spans="40:50" ht="18" customHeight="1" hidden="1">
      <c r="AN136" s="28"/>
      <c r="AV136" s="224"/>
      <c r="AW136" s="219">
        <f aca="true" t="shared" si="10" ref="AW136:AW199">ROUND((AN134),0)</f>
        <v>0</v>
      </c>
      <c r="AX136" s="224"/>
    </row>
    <row r="137" spans="40:50" ht="18" customHeight="1" hidden="1">
      <c r="AN137" s="28"/>
      <c r="AV137" s="224"/>
      <c r="AW137" s="219">
        <f t="shared" si="10"/>
        <v>0</v>
      </c>
      <c r="AX137" s="224"/>
    </row>
    <row r="138" spans="40:50" ht="18" customHeight="1" hidden="1">
      <c r="AN138" s="28"/>
      <c r="AV138" s="224"/>
      <c r="AW138" s="219">
        <f t="shared" si="10"/>
        <v>0</v>
      </c>
      <c r="AX138" s="224"/>
    </row>
    <row r="139" spans="40:50" ht="18" customHeight="1" hidden="1">
      <c r="AN139" s="28"/>
      <c r="AV139" s="224"/>
      <c r="AW139" s="219">
        <f t="shared" si="10"/>
        <v>0</v>
      </c>
      <c r="AX139" s="224"/>
    </row>
    <row r="140" spans="40:50" ht="18" customHeight="1" hidden="1">
      <c r="AN140" s="28"/>
      <c r="AV140" s="224"/>
      <c r="AW140" s="219">
        <f t="shared" si="10"/>
        <v>0</v>
      </c>
      <c r="AX140" s="224"/>
    </row>
    <row r="141" spans="40:50" ht="18" customHeight="1" hidden="1">
      <c r="AN141" s="28"/>
      <c r="AV141" s="224"/>
      <c r="AW141" s="219">
        <f t="shared" si="10"/>
        <v>0</v>
      </c>
      <c r="AX141" s="224"/>
    </row>
    <row r="142" spans="40:50" ht="18" customHeight="1" hidden="1">
      <c r="AN142" s="28"/>
      <c r="AV142" s="224"/>
      <c r="AW142" s="219">
        <f t="shared" si="10"/>
        <v>0</v>
      </c>
      <c r="AX142" s="224"/>
    </row>
    <row r="143" spans="40:50" ht="18" customHeight="1" hidden="1">
      <c r="AN143" s="28"/>
      <c r="AV143" s="224"/>
      <c r="AW143" s="219">
        <f t="shared" si="10"/>
        <v>0</v>
      </c>
      <c r="AX143" s="224"/>
    </row>
    <row r="144" spans="40:50" ht="18" customHeight="1" hidden="1">
      <c r="AN144" s="28"/>
      <c r="AV144" s="224"/>
      <c r="AW144" s="219">
        <f t="shared" si="10"/>
        <v>0</v>
      </c>
      <c r="AX144" s="224"/>
    </row>
    <row r="145" spans="40:50" ht="18" customHeight="1" hidden="1">
      <c r="AN145" s="28"/>
      <c r="AV145" s="224"/>
      <c r="AW145" s="219">
        <f t="shared" si="10"/>
        <v>0</v>
      </c>
      <c r="AX145" s="224"/>
    </row>
    <row r="146" spans="40:50" ht="18" customHeight="1" hidden="1">
      <c r="AN146" s="28"/>
      <c r="AV146" s="224"/>
      <c r="AW146" s="219">
        <f t="shared" si="10"/>
        <v>0</v>
      </c>
      <c r="AX146" s="224"/>
    </row>
    <row r="147" spans="40:50" ht="18" customHeight="1" hidden="1">
      <c r="AN147" s="28"/>
      <c r="AV147" s="224"/>
      <c r="AW147" s="219">
        <f t="shared" si="10"/>
        <v>0</v>
      </c>
      <c r="AX147" s="224"/>
    </row>
    <row r="148" spans="40:50" ht="18" customHeight="1" hidden="1">
      <c r="AN148" s="28"/>
      <c r="AV148" s="224"/>
      <c r="AW148" s="219">
        <f t="shared" si="10"/>
        <v>0</v>
      </c>
      <c r="AX148" s="224"/>
    </row>
    <row r="149" spans="40:50" ht="18" customHeight="1" hidden="1">
      <c r="AN149" s="28"/>
      <c r="AV149" s="224"/>
      <c r="AW149" s="219">
        <f t="shared" si="10"/>
        <v>0</v>
      </c>
      <c r="AX149" s="224"/>
    </row>
    <row r="150" spans="40:50" ht="18" customHeight="1" hidden="1">
      <c r="AN150" s="28"/>
      <c r="AV150" s="224"/>
      <c r="AW150" s="219">
        <f t="shared" si="10"/>
        <v>0</v>
      </c>
      <c r="AX150" s="224"/>
    </row>
    <row r="151" spans="40:50" ht="18" customHeight="1" hidden="1">
      <c r="AN151" s="28"/>
      <c r="AV151" s="224"/>
      <c r="AW151" s="219">
        <f t="shared" si="10"/>
        <v>0</v>
      </c>
      <c r="AX151" s="224"/>
    </row>
    <row r="152" spans="40:50" ht="18" customHeight="1" hidden="1">
      <c r="AN152" s="28"/>
      <c r="AV152" s="224"/>
      <c r="AW152" s="219">
        <f t="shared" si="10"/>
        <v>0</v>
      </c>
      <c r="AX152" s="224"/>
    </row>
    <row r="153" spans="40:50" ht="18" customHeight="1" hidden="1">
      <c r="AN153" s="28"/>
      <c r="AV153" s="224"/>
      <c r="AW153" s="219">
        <f t="shared" si="10"/>
        <v>0</v>
      </c>
      <c r="AX153" s="224"/>
    </row>
    <row r="154" spans="40:50" ht="18" customHeight="1" hidden="1">
      <c r="AN154" s="28"/>
      <c r="AV154" s="224"/>
      <c r="AW154" s="219">
        <f t="shared" si="10"/>
        <v>0</v>
      </c>
      <c r="AX154" s="224"/>
    </row>
    <row r="155" spans="40:50" ht="18" customHeight="1" hidden="1">
      <c r="AN155" s="28"/>
      <c r="AV155" s="224"/>
      <c r="AW155" s="219">
        <f t="shared" si="10"/>
        <v>0</v>
      </c>
      <c r="AX155" s="224"/>
    </row>
    <row r="156" spans="40:50" ht="18" customHeight="1" hidden="1">
      <c r="AN156" s="28"/>
      <c r="AV156" s="224"/>
      <c r="AW156" s="219">
        <f t="shared" si="10"/>
        <v>0</v>
      </c>
      <c r="AX156" s="224"/>
    </row>
    <row r="157" spans="40:50" ht="18" customHeight="1" hidden="1">
      <c r="AN157" s="28"/>
      <c r="AV157" s="224"/>
      <c r="AW157" s="219">
        <f t="shared" si="10"/>
        <v>0</v>
      </c>
      <c r="AX157" s="224"/>
    </row>
    <row r="158" spans="40:50" ht="18" customHeight="1" hidden="1">
      <c r="AN158" s="28"/>
      <c r="AV158" s="224"/>
      <c r="AW158" s="219">
        <f t="shared" si="10"/>
        <v>0</v>
      </c>
      <c r="AX158" s="224"/>
    </row>
    <row r="159" spans="40:50" ht="18" customHeight="1" hidden="1">
      <c r="AN159" s="28"/>
      <c r="AV159" s="224"/>
      <c r="AW159" s="219">
        <f t="shared" si="10"/>
        <v>0</v>
      </c>
      <c r="AX159" s="224"/>
    </row>
    <row r="160" spans="40:50" ht="18" customHeight="1" hidden="1">
      <c r="AN160" s="28"/>
      <c r="AV160" s="224"/>
      <c r="AW160" s="219">
        <f t="shared" si="10"/>
        <v>0</v>
      </c>
      <c r="AX160" s="224"/>
    </row>
    <row r="161" spans="40:50" ht="18" customHeight="1" hidden="1">
      <c r="AN161" s="28"/>
      <c r="AV161" s="224"/>
      <c r="AW161" s="219">
        <f t="shared" si="10"/>
        <v>0</v>
      </c>
      <c r="AX161" s="224"/>
    </row>
    <row r="162" spans="40:50" ht="18" customHeight="1" hidden="1">
      <c r="AN162" s="28"/>
      <c r="AV162" s="224"/>
      <c r="AW162" s="219">
        <f t="shared" si="10"/>
        <v>0</v>
      </c>
      <c r="AX162" s="224"/>
    </row>
    <row r="163" spans="40:50" ht="18" customHeight="1" hidden="1">
      <c r="AN163" s="28"/>
      <c r="AV163" s="224"/>
      <c r="AW163" s="219">
        <f t="shared" si="10"/>
        <v>0</v>
      </c>
      <c r="AX163" s="224"/>
    </row>
    <row r="164" spans="40:50" ht="18" customHeight="1" hidden="1">
      <c r="AN164" s="28"/>
      <c r="AV164" s="224"/>
      <c r="AW164" s="219">
        <f t="shared" si="10"/>
        <v>0</v>
      </c>
      <c r="AX164" s="224"/>
    </row>
    <row r="165" spans="40:50" ht="18" customHeight="1" hidden="1">
      <c r="AN165" s="28"/>
      <c r="AV165" s="224"/>
      <c r="AW165" s="219">
        <f t="shared" si="10"/>
        <v>0</v>
      </c>
      <c r="AX165" s="224"/>
    </row>
    <row r="166" spans="40:50" ht="18" customHeight="1" hidden="1">
      <c r="AN166" s="28"/>
      <c r="AV166" s="224"/>
      <c r="AW166" s="219">
        <f t="shared" si="10"/>
        <v>0</v>
      </c>
      <c r="AX166" s="224"/>
    </row>
    <row r="167" spans="40:50" ht="18" customHeight="1" hidden="1">
      <c r="AN167" s="28"/>
      <c r="AV167" s="224"/>
      <c r="AW167" s="219">
        <f t="shared" si="10"/>
        <v>0</v>
      </c>
      <c r="AX167" s="224"/>
    </row>
    <row r="168" spans="40:50" ht="18" customHeight="1" hidden="1">
      <c r="AN168" s="28"/>
      <c r="AV168" s="224"/>
      <c r="AW168" s="219">
        <f t="shared" si="10"/>
        <v>0</v>
      </c>
      <c r="AX168" s="224"/>
    </row>
    <row r="169" spans="40:50" ht="18" customHeight="1" hidden="1">
      <c r="AN169" s="28"/>
      <c r="AV169" s="224"/>
      <c r="AW169" s="219">
        <f t="shared" si="10"/>
        <v>0</v>
      </c>
      <c r="AX169" s="224"/>
    </row>
    <row r="170" spans="40:50" ht="18" customHeight="1" hidden="1">
      <c r="AN170" s="28"/>
      <c r="AV170" s="224"/>
      <c r="AW170" s="219">
        <f t="shared" si="10"/>
        <v>0</v>
      </c>
      <c r="AX170" s="224"/>
    </row>
    <row r="171" spans="40:50" ht="18" customHeight="1" hidden="1">
      <c r="AN171" s="28"/>
      <c r="AV171" s="224"/>
      <c r="AW171" s="219">
        <f t="shared" si="10"/>
        <v>0</v>
      </c>
      <c r="AX171" s="224"/>
    </row>
    <row r="172" spans="40:50" ht="18" customHeight="1" hidden="1">
      <c r="AN172" s="28"/>
      <c r="AV172" s="224"/>
      <c r="AW172" s="219">
        <f t="shared" si="10"/>
        <v>0</v>
      </c>
      <c r="AX172" s="224"/>
    </row>
    <row r="173" spans="40:50" ht="18" customHeight="1" hidden="1">
      <c r="AN173" s="28"/>
      <c r="AV173" s="224"/>
      <c r="AW173" s="219">
        <f t="shared" si="10"/>
        <v>0</v>
      </c>
      <c r="AX173" s="224"/>
    </row>
    <row r="174" spans="40:50" ht="18" customHeight="1" hidden="1">
      <c r="AN174" s="28"/>
      <c r="AV174" s="224"/>
      <c r="AW174" s="219">
        <f t="shared" si="10"/>
        <v>0</v>
      </c>
      <c r="AX174" s="224"/>
    </row>
    <row r="175" spans="40:50" ht="18" customHeight="1" hidden="1">
      <c r="AN175" s="28"/>
      <c r="AV175" s="224"/>
      <c r="AW175" s="219">
        <f t="shared" si="10"/>
        <v>0</v>
      </c>
      <c r="AX175" s="224"/>
    </row>
    <row r="176" spans="40:50" ht="18" customHeight="1" hidden="1">
      <c r="AN176" s="28"/>
      <c r="AV176" s="224"/>
      <c r="AW176" s="219">
        <f t="shared" si="10"/>
        <v>0</v>
      </c>
      <c r="AX176" s="224"/>
    </row>
    <row r="177" spans="40:50" ht="18" customHeight="1" hidden="1">
      <c r="AN177" s="28"/>
      <c r="AV177" s="224"/>
      <c r="AW177" s="219">
        <f t="shared" si="10"/>
        <v>0</v>
      </c>
      <c r="AX177" s="224"/>
    </row>
    <row r="178" spans="40:50" ht="18" customHeight="1" hidden="1">
      <c r="AN178" s="28"/>
      <c r="AV178" s="224"/>
      <c r="AW178" s="219">
        <f t="shared" si="10"/>
        <v>0</v>
      </c>
      <c r="AX178" s="224"/>
    </row>
    <row r="179" spans="40:50" ht="18" customHeight="1" hidden="1">
      <c r="AN179" s="28"/>
      <c r="AV179" s="224"/>
      <c r="AW179" s="219">
        <f t="shared" si="10"/>
        <v>0</v>
      </c>
      <c r="AX179" s="224"/>
    </row>
    <row r="180" spans="40:50" ht="18" customHeight="1" hidden="1">
      <c r="AN180" s="28"/>
      <c r="AV180" s="224"/>
      <c r="AW180" s="219">
        <f t="shared" si="10"/>
        <v>0</v>
      </c>
      <c r="AX180" s="224"/>
    </row>
    <row r="181" spans="40:50" ht="18" customHeight="1" hidden="1">
      <c r="AN181" s="28"/>
      <c r="AV181" s="224"/>
      <c r="AW181" s="219">
        <f t="shared" si="10"/>
        <v>0</v>
      </c>
      <c r="AX181" s="224"/>
    </row>
    <row r="182" spans="40:50" ht="18" customHeight="1" hidden="1">
      <c r="AN182" s="28"/>
      <c r="AV182" s="224"/>
      <c r="AW182" s="219">
        <f t="shared" si="10"/>
        <v>0</v>
      </c>
      <c r="AX182" s="224"/>
    </row>
    <row r="183" spans="40:50" ht="18" customHeight="1" hidden="1">
      <c r="AN183" s="28"/>
      <c r="AV183" s="224"/>
      <c r="AW183" s="219">
        <f t="shared" si="10"/>
        <v>0</v>
      </c>
      <c r="AX183" s="224"/>
    </row>
    <row r="184" spans="40:50" ht="18" customHeight="1" hidden="1">
      <c r="AN184" s="28"/>
      <c r="AV184" s="224"/>
      <c r="AW184" s="219">
        <f t="shared" si="10"/>
        <v>0</v>
      </c>
      <c r="AX184" s="224"/>
    </row>
    <row r="185" spans="40:50" ht="18" customHeight="1" hidden="1">
      <c r="AN185" s="28"/>
      <c r="AV185" s="224"/>
      <c r="AW185" s="219">
        <f t="shared" si="10"/>
        <v>0</v>
      </c>
      <c r="AX185" s="224"/>
    </row>
    <row r="186" spans="40:50" ht="18" customHeight="1" hidden="1">
      <c r="AN186" s="28"/>
      <c r="AV186" s="224"/>
      <c r="AW186" s="219">
        <f t="shared" si="10"/>
        <v>0</v>
      </c>
      <c r="AX186" s="224"/>
    </row>
    <row r="187" spans="40:50" ht="18" customHeight="1" hidden="1">
      <c r="AN187" s="28"/>
      <c r="AV187" s="224"/>
      <c r="AW187" s="219">
        <f t="shared" si="10"/>
        <v>0</v>
      </c>
      <c r="AX187" s="224"/>
    </row>
    <row r="188" spans="40:50" ht="18" customHeight="1" hidden="1">
      <c r="AN188" s="28"/>
      <c r="AV188" s="224"/>
      <c r="AW188" s="219">
        <f t="shared" si="10"/>
        <v>0</v>
      </c>
      <c r="AX188" s="224"/>
    </row>
    <row r="189" spans="40:50" ht="18" customHeight="1" hidden="1">
      <c r="AN189" s="28"/>
      <c r="AV189" s="224"/>
      <c r="AW189" s="219">
        <f t="shared" si="10"/>
        <v>0</v>
      </c>
      <c r="AX189" s="224"/>
    </row>
    <row r="190" spans="40:50" ht="18" customHeight="1" hidden="1">
      <c r="AN190" s="28"/>
      <c r="AV190" s="224"/>
      <c r="AW190" s="219">
        <f t="shared" si="10"/>
        <v>0</v>
      </c>
      <c r="AX190" s="224"/>
    </row>
    <row r="191" spans="40:50" ht="18" customHeight="1" hidden="1">
      <c r="AN191" s="28"/>
      <c r="AV191" s="224"/>
      <c r="AW191" s="219">
        <f t="shared" si="10"/>
        <v>0</v>
      </c>
      <c r="AX191" s="224"/>
    </row>
    <row r="192" spans="40:50" ht="18" customHeight="1" hidden="1">
      <c r="AN192" s="28"/>
      <c r="AV192" s="224"/>
      <c r="AW192" s="219">
        <f t="shared" si="10"/>
        <v>0</v>
      </c>
      <c r="AX192" s="224"/>
    </row>
    <row r="193" spans="40:50" ht="18" customHeight="1" hidden="1">
      <c r="AN193" s="28"/>
      <c r="AV193" s="224"/>
      <c r="AW193" s="219">
        <f t="shared" si="10"/>
        <v>0</v>
      </c>
      <c r="AX193" s="224"/>
    </row>
    <row r="194" spans="40:50" ht="18" customHeight="1" hidden="1">
      <c r="AN194" s="28"/>
      <c r="AV194" s="224"/>
      <c r="AW194" s="219">
        <f t="shared" si="10"/>
        <v>0</v>
      </c>
      <c r="AX194" s="224"/>
    </row>
    <row r="195" spans="40:50" ht="18" customHeight="1" hidden="1">
      <c r="AN195" s="28"/>
      <c r="AV195" s="224"/>
      <c r="AW195" s="219">
        <f t="shared" si="10"/>
        <v>0</v>
      </c>
      <c r="AX195" s="224"/>
    </row>
    <row r="196" spans="40:50" ht="18" customHeight="1" hidden="1">
      <c r="AN196" s="28"/>
      <c r="AV196" s="224"/>
      <c r="AW196" s="219">
        <f t="shared" si="10"/>
        <v>0</v>
      </c>
      <c r="AX196" s="224"/>
    </row>
    <row r="197" spans="40:50" ht="18" customHeight="1" hidden="1">
      <c r="AN197" s="28"/>
      <c r="AV197" s="224"/>
      <c r="AW197" s="219">
        <f t="shared" si="10"/>
        <v>0</v>
      </c>
      <c r="AX197" s="224"/>
    </row>
    <row r="198" spans="40:50" ht="18" customHeight="1" hidden="1">
      <c r="AN198" s="28"/>
      <c r="AV198" s="224"/>
      <c r="AW198" s="219">
        <f t="shared" si="10"/>
        <v>0</v>
      </c>
      <c r="AX198" s="224"/>
    </row>
    <row r="199" spans="40:50" ht="18" customHeight="1" hidden="1">
      <c r="AN199" s="28"/>
      <c r="AV199" s="224"/>
      <c r="AW199" s="219">
        <f t="shared" si="10"/>
        <v>0</v>
      </c>
      <c r="AX199" s="224"/>
    </row>
    <row r="200" spans="40:50" ht="18" customHeight="1" hidden="1">
      <c r="AN200" s="28"/>
      <c r="AV200" s="224"/>
      <c r="AW200" s="219">
        <f aca="true" t="shared" si="11" ref="AW200:AW263">ROUND((AN198),0)</f>
        <v>0</v>
      </c>
      <c r="AX200" s="224"/>
    </row>
    <row r="201" spans="40:50" ht="18" customHeight="1" hidden="1">
      <c r="AN201" s="28"/>
      <c r="AV201" s="224"/>
      <c r="AW201" s="219">
        <f t="shared" si="11"/>
        <v>0</v>
      </c>
      <c r="AX201" s="224"/>
    </row>
    <row r="202" spans="40:50" ht="18" customHeight="1" hidden="1">
      <c r="AN202" s="28"/>
      <c r="AV202" s="224"/>
      <c r="AW202" s="219">
        <f t="shared" si="11"/>
        <v>0</v>
      </c>
      <c r="AX202" s="224"/>
    </row>
    <row r="203" spans="40:50" ht="18" customHeight="1" hidden="1">
      <c r="AN203" s="28"/>
      <c r="AV203" s="224"/>
      <c r="AW203" s="219">
        <f t="shared" si="11"/>
        <v>0</v>
      </c>
      <c r="AX203" s="224"/>
    </row>
    <row r="204" spans="40:50" ht="18" customHeight="1" hidden="1">
      <c r="AN204" s="28"/>
      <c r="AV204" s="224"/>
      <c r="AW204" s="219">
        <f t="shared" si="11"/>
        <v>0</v>
      </c>
      <c r="AX204" s="224"/>
    </row>
    <row r="205" spans="40:50" ht="18" customHeight="1" hidden="1">
      <c r="AN205" s="28"/>
      <c r="AV205" s="224"/>
      <c r="AW205" s="219">
        <f t="shared" si="11"/>
        <v>0</v>
      </c>
      <c r="AX205" s="224"/>
    </row>
    <row r="206" spans="40:50" ht="18" customHeight="1" hidden="1">
      <c r="AN206" s="28"/>
      <c r="AV206" s="224"/>
      <c r="AW206" s="219">
        <f t="shared" si="11"/>
        <v>0</v>
      </c>
      <c r="AX206" s="224"/>
    </row>
    <row r="207" spans="40:50" ht="18" customHeight="1" hidden="1">
      <c r="AN207" s="28"/>
      <c r="AV207" s="224"/>
      <c r="AW207" s="219">
        <f t="shared" si="11"/>
        <v>0</v>
      </c>
      <c r="AX207" s="224"/>
    </row>
    <row r="208" spans="40:50" ht="18" customHeight="1" hidden="1">
      <c r="AN208" s="28"/>
      <c r="AV208" s="224"/>
      <c r="AW208" s="219">
        <f t="shared" si="11"/>
        <v>0</v>
      </c>
      <c r="AX208" s="224"/>
    </row>
    <row r="209" spans="40:50" ht="18" customHeight="1" hidden="1">
      <c r="AN209" s="28"/>
      <c r="AV209" s="224"/>
      <c r="AW209" s="219">
        <f t="shared" si="11"/>
        <v>0</v>
      </c>
      <c r="AX209" s="224"/>
    </row>
    <row r="210" spans="40:50" ht="18" customHeight="1" hidden="1">
      <c r="AN210" s="28"/>
      <c r="AV210" s="224"/>
      <c r="AW210" s="219">
        <f t="shared" si="11"/>
        <v>0</v>
      </c>
      <c r="AX210" s="224"/>
    </row>
    <row r="211" spans="40:50" ht="18" customHeight="1" hidden="1">
      <c r="AN211" s="28"/>
      <c r="AV211" s="224"/>
      <c r="AW211" s="219">
        <f t="shared" si="11"/>
        <v>0</v>
      </c>
      <c r="AX211" s="224"/>
    </row>
    <row r="212" spans="40:50" ht="18" customHeight="1" hidden="1">
      <c r="AN212" s="28"/>
      <c r="AV212" s="224"/>
      <c r="AW212" s="219">
        <f t="shared" si="11"/>
        <v>0</v>
      </c>
      <c r="AX212" s="224"/>
    </row>
    <row r="213" spans="40:50" ht="18" customHeight="1" hidden="1">
      <c r="AN213" s="28"/>
      <c r="AV213" s="224"/>
      <c r="AW213" s="219">
        <f t="shared" si="11"/>
        <v>0</v>
      </c>
      <c r="AX213" s="224"/>
    </row>
    <row r="214" spans="40:50" ht="18" customHeight="1" hidden="1">
      <c r="AN214" s="28"/>
      <c r="AV214" s="224"/>
      <c r="AW214" s="219">
        <f t="shared" si="11"/>
        <v>0</v>
      </c>
      <c r="AX214" s="224"/>
    </row>
    <row r="215" spans="40:50" ht="18" customHeight="1" hidden="1">
      <c r="AN215" s="28"/>
      <c r="AV215" s="224"/>
      <c r="AW215" s="219">
        <f t="shared" si="11"/>
        <v>0</v>
      </c>
      <c r="AX215" s="224"/>
    </row>
    <row r="216" spans="40:50" ht="18" customHeight="1" hidden="1">
      <c r="AN216" s="28"/>
      <c r="AV216" s="224"/>
      <c r="AW216" s="219">
        <f t="shared" si="11"/>
        <v>0</v>
      </c>
      <c r="AX216" s="224"/>
    </row>
    <row r="217" spans="40:50" ht="18" customHeight="1" hidden="1">
      <c r="AN217" s="28"/>
      <c r="AV217" s="224"/>
      <c r="AW217" s="219">
        <f t="shared" si="11"/>
        <v>0</v>
      </c>
      <c r="AX217" s="224"/>
    </row>
    <row r="218" spans="40:50" ht="18" customHeight="1" hidden="1">
      <c r="AN218" s="28"/>
      <c r="AV218" s="224"/>
      <c r="AW218" s="219">
        <f t="shared" si="11"/>
        <v>0</v>
      </c>
      <c r="AX218" s="224"/>
    </row>
    <row r="219" spans="40:50" ht="18" customHeight="1" hidden="1">
      <c r="AN219" s="28"/>
      <c r="AV219" s="224"/>
      <c r="AW219" s="219">
        <f t="shared" si="11"/>
        <v>0</v>
      </c>
      <c r="AX219" s="224"/>
    </row>
    <row r="220" spans="40:50" ht="18" customHeight="1" hidden="1">
      <c r="AN220" s="28"/>
      <c r="AV220" s="224"/>
      <c r="AW220" s="219">
        <f t="shared" si="11"/>
        <v>0</v>
      </c>
      <c r="AX220" s="224"/>
    </row>
    <row r="221" spans="40:50" ht="18" customHeight="1" hidden="1">
      <c r="AN221" s="28"/>
      <c r="AV221" s="224"/>
      <c r="AW221" s="219">
        <f t="shared" si="11"/>
        <v>0</v>
      </c>
      <c r="AX221" s="224"/>
    </row>
    <row r="222" spans="40:50" ht="18" customHeight="1" hidden="1">
      <c r="AN222" s="28"/>
      <c r="AV222" s="224"/>
      <c r="AW222" s="219">
        <f t="shared" si="11"/>
        <v>0</v>
      </c>
      <c r="AX222" s="224"/>
    </row>
    <row r="223" spans="40:50" ht="18" customHeight="1" hidden="1">
      <c r="AN223" s="28"/>
      <c r="AV223" s="224"/>
      <c r="AW223" s="219">
        <f t="shared" si="11"/>
        <v>0</v>
      </c>
      <c r="AX223" s="224"/>
    </row>
    <row r="224" spans="40:50" ht="18" customHeight="1" hidden="1">
      <c r="AN224" s="28"/>
      <c r="AV224" s="224"/>
      <c r="AW224" s="219">
        <f t="shared" si="11"/>
        <v>0</v>
      </c>
      <c r="AX224" s="224"/>
    </row>
    <row r="225" spans="40:50" ht="18" customHeight="1" hidden="1">
      <c r="AN225" s="28"/>
      <c r="AV225" s="224"/>
      <c r="AW225" s="219">
        <f t="shared" si="11"/>
        <v>0</v>
      </c>
      <c r="AX225" s="224"/>
    </row>
    <row r="226" spans="40:50" ht="18" customHeight="1" hidden="1">
      <c r="AN226" s="28"/>
      <c r="AV226" s="224"/>
      <c r="AW226" s="219">
        <f t="shared" si="11"/>
        <v>0</v>
      </c>
      <c r="AX226" s="224"/>
    </row>
    <row r="227" spans="40:50" ht="18" customHeight="1" hidden="1">
      <c r="AN227" s="28"/>
      <c r="AV227" s="224"/>
      <c r="AW227" s="219">
        <f t="shared" si="11"/>
        <v>0</v>
      </c>
      <c r="AX227" s="224"/>
    </row>
    <row r="228" spans="40:50" ht="18" customHeight="1" hidden="1">
      <c r="AN228" s="28"/>
      <c r="AV228" s="224"/>
      <c r="AW228" s="219">
        <f t="shared" si="11"/>
        <v>0</v>
      </c>
      <c r="AX228" s="224"/>
    </row>
    <row r="229" spans="40:50" ht="18" customHeight="1" hidden="1">
      <c r="AN229" s="28"/>
      <c r="AV229" s="224"/>
      <c r="AW229" s="219">
        <f t="shared" si="11"/>
        <v>0</v>
      </c>
      <c r="AX229" s="224"/>
    </row>
    <row r="230" spans="40:50" ht="18" customHeight="1" hidden="1">
      <c r="AN230" s="28"/>
      <c r="AV230" s="224"/>
      <c r="AW230" s="219">
        <f t="shared" si="11"/>
        <v>0</v>
      </c>
      <c r="AX230" s="224"/>
    </row>
    <row r="231" spans="40:50" ht="18" customHeight="1" hidden="1">
      <c r="AN231" s="28"/>
      <c r="AV231" s="224"/>
      <c r="AW231" s="219">
        <f t="shared" si="11"/>
        <v>0</v>
      </c>
      <c r="AX231" s="224"/>
    </row>
    <row r="232" spans="40:50" ht="18" customHeight="1" hidden="1">
      <c r="AN232" s="28"/>
      <c r="AV232" s="224"/>
      <c r="AW232" s="219">
        <f t="shared" si="11"/>
        <v>0</v>
      </c>
      <c r="AX232" s="224"/>
    </row>
    <row r="233" spans="40:50" ht="18" customHeight="1" hidden="1">
      <c r="AN233" s="28"/>
      <c r="AV233" s="224"/>
      <c r="AW233" s="219">
        <f t="shared" si="11"/>
        <v>0</v>
      </c>
      <c r="AX233" s="224"/>
    </row>
    <row r="234" spans="40:50" ht="18" customHeight="1" hidden="1">
      <c r="AN234" s="28"/>
      <c r="AV234" s="224"/>
      <c r="AW234" s="219">
        <f t="shared" si="11"/>
        <v>0</v>
      </c>
      <c r="AX234" s="224"/>
    </row>
    <row r="235" spans="40:50" ht="18" customHeight="1" hidden="1">
      <c r="AN235" s="28"/>
      <c r="AV235" s="224"/>
      <c r="AW235" s="219">
        <f t="shared" si="11"/>
        <v>0</v>
      </c>
      <c r="AX235" s="224"/>
    </row>
    <row r="236" spans="40:50" ht="18" customHeight="1" hidden="1">
      <c r="AN236" s="28"/>
      <c r="AV236" s="224"/>
      <c r="AW236" s="219">
        <f t="shared" si="11"/>
        <v>0</v>
      </c>
      <c r="AX236" s="224"/>
    </row>
    <row r="237" spans="40:50" ht="18" customHeight="1" hidden="1">
      <c r="AN237" s="28"/>
      <c r="AV237" s="224"/>
      <c r="AW237" s="219">
        <f t="shared" si="11"/>
        <v>0</v>
      </c>
      <c r="AX237" s="224"/>
    </row>
    <row r="238" spans="40:50" ht="18" customHeight="1" hidden="1">
      <c r="AN238" s="28"/>
      <c r="AV238" s="224"/>
      <c r="AW238" s="219">
        <f t="shared" si="11"/>
        <v>0</v>
      </c>
      <c r="AX238" s="224"/>
    </row>
    <row r="239" spans="40:50" ht="18" customHeight="1" hidden="1">
      <c r="AN239" s="28"/>
      <c r="AV239" s="224"/>
      <c r="AW239" s="219">
        <f t="shared" si="11"/>
        <v>0</v>
      </c>
      <c r="AX239" s="224"/>
    </row>
    <row r="240" spans="40:50" ht="18" customHeight="1" hidden="1">
      <c r="AN240" s="28"/>
      <c r="AV240" s="224"/>
      <c r="AW240" s="219">
        <f t="shared" si="11"/>
        <v>0</v>
      </c>
      <c r="AX240" s="224"/>
    </row>
    <row r="241" spans="40:50" ht="18" customHeight="1" hidden="1">
      <c r="AN241" s="28"/>
      <c r="AV241" s="224"/>
      <c r="AW241" s="219">
        <f t="shared" si="11"/>
        <v>0</v>
      </c>
      <c r="AX241" s="224"/>
    </row>
    <row r="242" spans="40:50" ht="18" customHeight="1" hidden="1">
      <c r="AN242" s="28"/>
      <c r="AV242" s="224"/>
      <c r="AW242" s="219">
        <f t="shared" si="11"/>
        <v>0</v>
      </c>
      <c r="AX242" s="224"/>
    </row>
    <row r="243" spans="40:50" ht="18" customHeight="1" hidden="1">
      <c r="AN243" s="28"/>
      <c r="AV243" s="224"/>
      <c r="AW243" s="219">
        <f t="shared" si="11"/>
        <v>0</v>
      </c>
      <c r="AX243" s="224"/>
    </row>
    <row r="244" spans="40:50" ht="18" customHeight="1" hidden="1">
      <c r="AN244" s="28"/>
      <c r="AV244" s="224"/>
      <c r="AW244" s="219">
        <f t="shared" si="11"/>
        <v>0</v>
      </c>
      <c r="AX244" s="224"/>
    </row>
    <row r="245" spans="40:50" ht="18" customHeight="1" hidden="1">
      <c r="AN245" s="28"/>
      <c r="AV245" s="224"/>
      <c r="AW245" s="219">
        <f t="shared" si="11"/>
        <v>0</v>
      </c>
      <c r="AX245" s="224"/>
    </row>
    <row r="246" spans="40:50" ht="18" customHeight="1" hidden="1">
      <c r="AN246" s="28"/>
      <c r="AV246" s="224"/>
      <c r="AW246" s="219">
        <f t="shared" si="11"/>
        <v>0</v>
      </c>
      <c r="AX246" s="224"/>
    </row>
    <row r="247" spans="40:50" ht="18" customHeight="1" hidden="1">
      <c r="AN247" s="28"/>
      <c r="AV247" s="224"/>
      <c r="AW247" s="219">
        <f t="shared" si="11"/>
        <v>0</v>
      </c>
      <c r="AX247" s="224"/>
    </row>
    <row r="248" spans="40:50" ht="18" customHeight="1" hidden="1">
      <c r="AN248" s="28"/>
      <c r="AV248" s="224"/>
      <c r="AW248" s="219">
        <f t="shared" si="11"/>
        <v>0</v>
      </c>
      <c r="AX248" s="224"/>
    </row>
    <row r="249" spans="40:50" ht="18" customHeight="1" hidden="1">
      <c r="AN249" s="28"/>
      <c r="AV249" s="224"/>
      <c r="AW249" s="219">
        <f t="shared" si="11"/>
        <v>0</v>
      </c>
      <c r="AX249" s="224"/>
    </row>
    <row r="250" spans="40:50" ht="18" customHeight="1" hidden="1">
      <c r="AN250" s="28"/>
      <c r="AV250" s="224"/>
      <c r="AW250" s="219">
        <f t="shared" si="11"/>
        <v>0</v>
      </c>
      <c r="AX250" s="224"/>
    </row>
    <row r="251" spans="40:50" ht="18" customHeight="1" hidden="1">
      <c r="AN251" s="28"/>
      <c r="AV251" s="224"/>
      <c r="AW251" s="219">
        <f t="shared" si="11"/>
        <v>0</v>
      </c>
      <c r="AX251" s="224"/>
    </row>
    <row r="252" spans="40:50" ht="18" customHeight="1" hidden="1">
      <c r="AN252" s="28"/>
      <c r="AV252" s="224"/>
      <c r="AW252" s="219">
        <f t="shared" si="11"/>
        <v>0</v>
      </c>
      <c r="AX252" s="224"/>
    </row>
    <row r="253" spans="40:50" ht="18" customHeight="1" hidden="1">
      <c r="AN253" s="28"/>
      <c r="AV253" s="224"/>
      <c r="AW253" s="219">
        <f t="shared" si="11"/>
        <v>0</v>
      </c>
      <c r="AX253" s="224"/>
    </row>
    <row r="254" spans="40:50" ht="18" customHeight="1" hidden="1">
      <c r="AN254" s="28"/>
      <c r="AV254" s="224"/>
      <c r="AW254" s="219">
        <f t="shared" si="11"/>
        <v>0</v>
      </c>
      <c r="AX254" s="224"/>
    </row>
    <row r="255" spans="40:50" ht="18" customHeight="1" hidden="1">
      <c r="AN255" s="28"/>
      <c r="AV255" s="224"/>
      <c r="AW255" s="219">
        <f t="shared" si="11"/>
        <v>0</v>
      </c>
      <c r="AX255" s="224"/>
    </row>
    <row r="256" spans="40:50" ht="18" customHeight="1" hidden="1">
      <c r="AN256" s="28"/>
      <c r="AV256" s="224"/>
      <c r="AW256" s="219">
        <f t="shared" si="11"/>
        <v>0</v>
      </c>
      <c r="AX256" s="224"/>
    </row>
    <row r="257" spans="40:50" ht="18" customHeight="1" hidden="1">
      <c r="AN257" s="28"/>
      <c r="AV257" s="224"/>
      <c r="AW257" s="219">
        <f t="shared" si="11"/>
        <v>0</v>
      </c>
      <c r="AX257" s="224"/>
    </row>
    <row r="258" spans="40:50" ht="18" customHeight="1" hidden="1">
      <c r="AN258" s="28"/>
      <c r="AV258" s="224"/>
      <c r="AW258" s="219">
        <f t="shared" si="11"/>
        <v>0</v>
      </c>
      <c r="AX258" s="224"/>
    </row>
    <row r="259" spans="40:50" ht="18" customHeight="1" hidden="1">
      <c r="AN259" s="28"/>
      <c r="AV259" s="224"/>
      <c r="AW259" s="219">
        <f t="shared" si="11"/>
        <v>0</v>
      </c>
      <c r="AX259" s="224"/>
    </row>
    <row r="260" spans="40:50" ht="18" customHeight="1" hidden="1">
      <c r="AN260" s="28"/>
      <c r="AV260" s="224"/>
      <c r="AW260" s="219">
        <f t="shared" si="11"/>
        <v>0</v>
      </c>
      <c r="AX260" s="224"/>
    </row>
    <row r="261" spans="40:50" ht="18" customHeight="1" hidden="1">
      <c r="AN261" s="28"/>
      <c r="AV261" s="224"/>
      <c r="AW261" s="219">
        <f t="shared" si="11"/>
        <v>0</v>
      </c>
      <c r="AX261" s="224"/>
    </row>
    <row r="262" spans="40:50" ht="18" customHeight="1" hidden="1">
      <c r="AN262" s="28"/>
      <c r="AV262" s="224"/>
      <c r="AW262" s="219">
        <f t="shared" si="11"/>
        <v>0</v>
      </c>
      <c r="AX262" s="224"/>
    </row>
    <row r="263" spans="40:50" ht="18" customHeight="1" hidden="1">
      <c r="AN263" s="28"/>
      <c r="AV263" s="224"/>
      <c r="AW263" s="219">
        <f t="shared" si="11"/>
        <v>0</v>
      </c>
      <c r="AX263" s="224"/>
    </row>
    <row r="264" spans="40:50" ht="18" customHeight="1" hidden="1">
      <c r="AN264" s="28"/>
      <c r="AV264" s="224"/>
      <c r="AW264" s="219">
        <f aca="true" t="shared" si="12" ref="AW264:AW327">ROUND((AN262),0)</f>
        <v>0</v>
      </c>
      <c r="AX264" s="224"/>
    </row>
    <row r="265" spans="40:50" ht="18" customHeight="1" hidden="1">
      <c r="AN265" s="28"/>
      <c r="AV265" s="224"/>
      <c r="AW265" s="219">
        <f t="shared" si="12"/>
        <v>0</v>
      </c>
      <c r="AX265" s="224"/>
    </row>
    <row r="266" spans="40:50" ht="18" customHeight="1" hidden="1">
      <c r="AN266" s="28"/>
      <c r="AV266" s="224"/>
      <c r="AW266" s="219">
        <f t="shared" si="12"/>
        <v>0</v>
      </c>
      <c r="AX266" s="224"/>
    </row>
    <row r="267" spans="40:50" ht="18" customHeight="1" hidden="1">
      <c r="AN267" s="28"/>
      <c r="AV267" s="224"/>
      <c r="AW267" s="219">
        <f t="shared" si="12"/>
        <v>0</v>
      </c>
      <c r="AX267" s="224"/>
    </row>
    <row r="268" spans="40:50" ht="18" customHeight="1" hidden="1">
      <c r="AN268" s="28"/>
      <c r="AV268" s="224"/>
      <c r="AW268" s="219">
        <f t="shared" si="12"/>
        <v>0</v>
      </c>
      <c r="AX268" s="224"/>
    </row>
    <row r="269" spans="40:50" ht="18" customHeight="1" hidden="1">
      <c r="AN269" s="28"/>
      <c r="AV269" s="224"/>
      <c r="AW269" s="219">
        <f t="shared" si="12"/>
        <v>0</v>
      </c>
      <c r="AX269" s="224"/>
    </row>
    <row r="270" spans="40:50" ht="18" customHeight="1" hidden="1">
      <c r="AN270" s="28"/>
      <c r="AV270" s="224"/>
      <c r="AW270" s="219">
        <f t="shared" si="12"/>
        <v>0</v>
      </c>
      <c r="AX270" s="224"/>
    </row>
    <row r="271" spans="40:50" ht="18" customHeight="1" hidden="1">
      <c r="AN271" s="28"/>
      <c r="AV271" s="224"/>
      <c r="AW271" s="219">
        <f t="shared" si="12"/>
        <v>0</v>
      </c>
      <c r="AX271" s="224"/>
    </row>
    <row r="272" spans="40:50" ht="18" customHeight="1" hidden="1">
      <c r="AN272" s="28"/>
      <c r="AV272" s="224"/>
      <c r="AW272" s="219">
        <f t="shared" si="12"/>
        <v>0</v>
      </c>
      <c r="AX272" s="224"/>
    </row>
    <row r="273" spans="40:50" ht="18" customHeight="1" hidden="1">
      <c r="AN273" s="28"/>
      <c r="AV273" s="224"/>
      <c r="AW273" s="219">
        <f t="shared" si="12"/>
        <v>0</v>
      </c>
      <c r="AX273" s="224"/>
    </row>
    <row r="274" spans="40:50" ht="18" customHeight="1" hidden="1">
      <c r="AN274" s="28"/>
      <c r="AV274" s="224"/>
      <c r="AW274" s="219">
        <f t="shared" si="12"/>
        <v>0</v>
      </c>
      <c r="AX274" s="224"/>
    </row>
    <row r="275" spans="40:50" ht="18" customHeight="1" hidden="1">
      <c r="AN275" s="28"/>
      <c r="AV275" s="224"/>
      <c r="AW275" s="219">
        <f t="shared" si="12"/>
        <v>0</v>
      </c>
      <c r="AX275" s="224"/>
    </row>
    <row r="276" spans="40:50" ht="18" customHeight="1" hidden="1">
      <c r="AN276" s="28"/>
      <c r="AV276" s="224"/>
      <c r="AW276" s="219">
        <f t="shared" si="12"/>
        <v>0</v>
      </c>
      <c r="AX276" s="224"/>
    </row>
    <row r="277" spans="40:50" ht="18" customHeight="1" hidden="1">
      <c r="AN277" s="28"/>
      <c r="AV277" s="224"/>
      <c r="AW277" s="219">
        <f t="shared" si="12"/>
        <v>0</v>
      </c>
      <c r="AX277" s="224"/>
    </row>
    <row r="278" spans="40:50" ht="18" customHeight="1" hidden="1">
      <c r="AN278" s="28"/>
      <c r="AV278" s="224"/>
      <c r="AW278" s="219">
        <f t="shared" si="12"/>
        <v>0</v>
      </c>
      <c r="AX278" s="224"/>
    </row>
    <row r="279" spans="40:50" ht="18" customHeight="1" hidden="1">
      <c r="AN279" s="28"/>
      <c r="AV279" s="224"/>
      <c r="AW279" s="219">
        <f t="shared" si="12"/>
        <v>0</v>
      </c>
      <c r="AX279" s="224"/>
    </row>
    <row r="280" spans="40:50" ht="18" customHeight="1" hidden="1">
      <c r="AN280" s="28"/>
      <c r="AV280" s="224"/>
      <c r="AW280" s="219">
        <f t="shared" si="12"/>
        <v>0</v>
      </c>
      <c r="AX280" s="224"/>
    </row>
    <row r="281" spans="40:50" ht="18" customHeight="1" hidden="1">
      <c r="AN281" s="28"/>
      <c r="AV281" s="224"/>
      <c r="AW281" s="219">
        <f t="shared" si="12"/>
        <v>0</v>
      </c>
      <c r="AX281" s="224"/>
    </row>
    <row r="282" spans="40:50" ht="18" customHeight="1" hidden="1">
      <c r="AN282" s="28"/>
      <c r="AV282" s="224"/>
      <c r="AW282" s="219">
        <f t="shared" si="12"/>
        <v>0</v>
      </c>
      <c r="AX282" s="224"/>
    </row>
    <row r="283" spans="40:50" ht="18" customHeight="1" hidden="1">
      <c r="AN283" s="28"/>
      <c r="AV283" s="224"/>
      <c r="AW283" s="219">
        <f t="shared" si="12"/>
        <v>0</v>
      </c>
      <c r="AX283" s="224"/>
    </row>
    <row r="284" spans="40:50" ht="18" customHeight="1" hidden="1">
      <c r="AN284" s="28"/>
      <c r="AV284" s="224"/>
      <c r="AW284" s="219">
        <f t="shared" si="12"/>
        <v>0</v>
      </c>
      <c r="AX284" s="224"/>
    </row>
    <row r="285" spans="40:50" ht="18" customHeight="1" hidden="1">
      <c r="AN285" s="28"/>
      <c r="AV285" s="224"/>
      <c r="AW285" s="219">
        <f t="shared" si="12"/>
        <v>0</v>
      </c>
      <c r="AX285" s="224"/>
    </row>
    <row r="286" spans="40:50" ht="18" customHeight="1" hidden="1">
      <c r="AN286" s="28"/>
      <c r="AV286" s="224"/>
      <c r="AW286" s="219">
        <f t="shared" si="12"/>
        <v>0</v>
      </c>
      <c r="AX286" s="224"/>
    </row>
    <row r="287" spans="40:50" ht="18" customHeight="1" hidden="1">
      <c r="AN287" s="28"/>
      <c r="AV287" s="224"/>
      <c r="AW287" s="219">
        <f t="shared" si="12"/>
        <v>0</v>
      </c>
      <c r="AX287" s="224"/>
    </row>
    <row r="288" spans="40:50" ht="18" customHeight="1" hidden="1">
      <c r="AN288" s="28"/>
      <c r="AV288" s="224"/>
      <c r="AW288" s="219">
        <f t="shared" si="12"/>
        <v>0</v>
      </c>
      <c r="AX288" s="224"/>
    </row>
    <row r="289" spans="40:50" ht="18" customHeight="1" hidden="1">
      <c r="AN289" s="28"/>
      <c r="AV289" s="224"/>
      <c r="AW289" s="219">
        <f t="shared" si="12"/>
        <v>0</v>
      </c>
      <c r="AX289" s="224"/>
    </row>
    <row r="290" spans="40:50" ht="18" customHeight="1" hidden="1">
      <c r="AN290" s="28"/>
      <c r="AV290" s="224"/>
      <c r="AW290" s="219">
        <f t="shared" si="12"/>
        <v>0</v>
      </c>
      <c r="AX290" s="224"/>
    </row>
    <row r="291" spans="40:50" ht="18" customHeight="1" hidden="1">
      <c r="AN291" s="28"/>
      <c r="AV291" s="224"/>
      <c r="AW291" s="219">
        <f t="shared" si="12"/>
        <v>0</v>
      </c>
      <c r="AX291" s="224"/>
    </row>
    <row r="292" spans="40:50" ht="18" customHeight="1" hidden="1">
      <c r="AN292" s="28"/>
      <c r="AV292" s="224"/>
      <c r="AW292" s="219">
        <f t="shared" si="12"/>
        <v>0</v>
      </c>
      <c r="AX292" s="224"/>
    </row>
    <row r="293" spans="40:50" ht="18" customHeight="1" hidden="1">
      <c r="AN293" s="28"/>
      <c r="AV293" s="224"/>
      <c r="AW293" s="219">
        <f t="shared" si="12"/>
        <v>0</v>
      </c>
      <c r="AX293" s="224"/>
    </row>
    <row r="294" spans="40:50" ht="18" customHeight="1" hidden="1">
      <c r="AN294" s="28"/>
      <c r="AV294" s="224"/>
      <c r="AW294" s="219">
        <f t="shared" si="12"/>
        <v>0</v>
      </c>
      <c r="AX294" s="224"/>
    </row>
    <row r="295" spans="40:50" ht="18" customHeight="1" hidden="1">
      <c r="AN295" s="28"/>
      <c r="AV295" s="224"/>
      <c r="AW295" s="219">
        <f t="shared" si="12"/>
        <v>0</v>
      </c>
      <c r="AX295" s="224"/>
    </row>
    <row r="296" spans="40:50" ht="18" customHeight="1" hidden="1">
      <c r="AN296" s="28"/>
      <c r="AV296" s="224"/>
      <c r="AW296" s="219">
        <f t="shared" si="12"/>
        <v>0</v>
      </c>
      <c r="AX296" s="224"/>
    </row>
    <row r="297" spans="40:50" ht="18" customHeight="1" hidden="1">
      <c r="AN297" s="28"/>
      <c r="AV297" s="224"/>
      <c r="AW297" s="219">
        <f t="shared" si="12"/>
        <v>0</v>
      </c>
      <c r="AX297" s="224"/>
    </row>
    <row r="298" spans="40:50" ht="18" customHeight="1" hidden="1">
      <c r="AN298" s="28"/>
      <c r="AV298" s="224"/>
      <c r="AW298" s="219">
        <f t="shared" si="12"/>
        <v>0</v>
      </c>
      <c r="AX298" s="224"/>
    </row>
    <row r="299" spans="40:50" ht="18" customHeight="1" hidden="1">
      <c r="AN299" s="28"/>
      <c r="AV299" s="224"/>
      <c r="AW299" s="219">
        <f t="shared" si="12"/>
        <v>0</v>
      </c>
      <c r="AX299" s="224"/>
    </row>
    <row r="300" spans="40:50" ht="18" customHeight="1" hidden="1">
      <c r="AN300" s="28"/>
      <c r="AV300" s="224"/>
      <c r="AW300" s="219">
        <f t="shared" si="12"/>
        <v>0</v>
      </c>
      <c r="AX300" s="224"/>
    </row>
    <row r="301" spans="40:50" ht="18" customHeight="1" hidden="1">
      <c r="AN301" s="28"/>
      <c r="AV301" s="224"/>
      <c r="AW301" s="219">
        <f t="shared" si="12"/>
        <v>0</v>
      </c>
      <c r="AX301" s="224"/>
    </row>
    <row r="302" spans="40:50" ht="18" customHeight="1" hidden="1">
      <c r="AN302" s="28"/>
      <c r="AV302" s="224"/>
      <c r="AW302" s="219">
        <f t="shared" si="12"/>
        <v>0</v>
      </c>
      <c r="AX302" s="224"/>
    </row>
    <row r="303" spans="40:50" ht="18" customHeight="1" hidden="1">
      <c r="AN303" s="28"/>
      <c r="AV303" s="224"/>
      <c r="AW303" s="219">
        <f t="shared" si="12"/>
        <v>0</v>
      </c>
      <c r="AX303" s="224"/>
    </row>
    <row r="304" spans="40:50" ht="18" customHeight="1" hidden="1">
      <c r="AN304" s="28"/>
      <c r="AV304" s="224"/>
      <c r="AW304" s="219">
        <f t="shared" si="12"/>
        <v>0</v>
      </c>
      <c r="AX304" s="224"/>
    </row>
    <row r="305" spans="40:50" ht="18" customHeight="1" hidden="1">
      <c r="AN305" s="28"/>
      <c r="AV305" s="224"/>
      <c r="AW305" s="219">
        <f t="shared" si="12"/>
        <v>0</v>
      </c>
      <c r="AX305" s="224"/>
    </row>
    <row r="306" spans="40:50" ht="18" customHeight="1" hidden="1">
      <c r="AN306" s="28"/>
      <c r="AV306" s="224"/>
      <c r="AW306" s="219">
        <f t="shared" si="12"/>
        <v>0</v>
      </c>
      <c r="AX306" s="224"/>
    </row>
    <row r="307" spans="40:50" ht="18" customHeight="1" hidden="1">
      <c r="AN307" s="28"/>
      <c r="AV307" s="224"/>
      <c r="AW307" s="219">
        <f t="shared" si="12"/>
        <v>0</v>
      </c>
      <c r="AX307" s="224"/>
    </row>
    <row r="308" spans="40:50" ht="18" customHeight="1" hidden="1">
      <c r="AN308" s="28"/>
      <c r="AV308" s="224"/>
      <c r="AW308" s="219">
        <f t="shared" si="12"/>
        <v>0</v>
      </c>
      <c r="AX308" s="224"/>
    </row>
    <row r="309" spans="40:50" ht="18" customHeight="1" hidden="1">
      <c r="AN309" s="28"/>
      <c r="AV309" s="224"/>
      <c r="AW309" s="219">
        <f t="shared" si="12"/>
        <v>0</v>
      </c>
      <c r="AX309" s="224"/>
    </row>
    <row r="310" spans="40:50" ht="18" customHeight="1" hidden="1">
      <c r="AN310" s="28"/>
      <c r="AV310" s="224"/>
      <c r="AW310" s="219">
        <f t="shared" si="12"/>
        <v>0</v>
      </c>
      <c r="AX310" s="224"/>
    </row>
    <row r="311" spans="40:50" ht="18" customHeight="1" hidden="1">
      <c r="AN311" s="28"/>
      <c r="AV311" s="224"/>
      <c r="AW311" s="219">
        <f t="shared" si="12"/>
        <v>0</v>
      </c>
      <c r="AX311" s="224"/>
    </row>
    <row r="312" spans="40:50" ht="18" customHeight="1" hidden="1">
      <c r="AN312" s="28"/>
      <c r="AV312" s="224"/>
      <c r="AW312" s="219">
        <f t="shared" si="12"/>
        <v>0</v>
      </c>
      <c r="AX312" s="224"/>
    </row>
    <row r="313" spans="40:50" ht="18" customHeight="1" hidden="1">
      <c r="AN313" s="28"/>
      <c r="AV313" s="224"/>
      <c r="AW313" s="219">
        <f t="shared" si="12"/>
        <v>0</v>
      </c>
      <c r="AX313" s="224"/>
    </row>
    <row r="314" spans="40:50" ht="18" customHeight="1" hidden="1">
      <c r="AN314" s="28"/>
      <c r="AV314" s="224"/>
      <c r="AW314" s="219">
        <f t="shared" si="12"/>
        <v>0</v>
      </c>
      <c r="AX314" s="224"/>
    </row>
    <row r="315" spans="40:50" ht="18" customHeight="1" hidden="1">
      <c r="AN315" s="28"/>
      <c r="AV315" s="224"/>
      <c r="AW315" s="219">
        <f t="shared" si="12"/>
        <v>0</v>
      </c>
      <c r="AX315" s="224"/>
    </row>
    <row r="316" spans="40:50" ht="18" customHeight="1" hidden="1">
      <c r="AN316" s="28"/>
      <c r="AV316" s="224"/>
      <c r="AW316" s="219">
        <f t="shared" si="12"/>
        <v>0</v>
      </c>
      <c r="AX316" s="224"/>
    </row>
    <row r="317" spans="40:50" ht="18" customHeight="1" hidden="1">
      <c r="AN317" s="28"/>
      <c r="AV317" s="224"/>
      <c r="AW317" s="219">
        <f t="shared" si="12"/>
        <v>0</v>
      </c>
      <c r="AX317" s="224"/>
    </row>
    <row r="318" spans="40:50" ht="18" customHeight="1" hidden="1">
      <c r="AN318" s="28"/>
      <c r="AV318" s="224"/>
      <c r="AW318" s="219">
        <f t="shared" si="12"/>
        <v>0</v>
      </c>
      <c r="AX318" s="224"/>
    </row>
    <row r="319" spans="40:50" ht="18" customHeight="1" hidden="1">
      <c r="AN319" s="28"/>
      <c r="AV319" s="224"/>
      <c r="AW319" s="219">
        <f t="shared" si="12"/>
        <v>0</v>
      </c>
      <c r="AX319" s="224"/>
    </row>
    <row r="320" spans="40:50" ht="18" customHeight="1" hidden="1">
      <c r="AN320" s="28"/>
      <c r="AV320" s="224"/>
      <c r="AW320" s="219">
        <f t="shared" si="12"/>
        <v>0</v>
      </c>
      <c r="AX320" s="224"/>
    </row>
    <row r="321" spans="40:50" ht="18" customHeight="1" hidden="1">
      <c r="AN321" s="28"/>
      <c r="AV321" s="224"/>
      <c r="AW321" s="219">
        <f t="shared" si="12"/>
        <v>0</v>
      </c>
      <c r="AX321" s="224"/>
    </row>
    <row r="322" spans="40:50" ht="18" customHeight="1" hidden="1">
      <c r="AN322" s="28"/>
      <c r="AV322" s="224"/>
      <c r="AW322" s="219">
        <f t="shared" si="12"/>
        <v>0</v>
      </c>
      <c r="AX322" s="224"/>
    </row>
    <row r="323" spans="40:50" ht="18" customHeight="1" hidden="1">
      <c r="AN323" s="28"/>
      <c r="AV323" s="224"/>
      <c r="AW323" s="219">
        <f t="shared" si="12"/>
        <v>0</v>
      </c>
      <c r="AX323" s="224"/>
    </row>
    <row r="324" spans="40:50" ht="18" customHeight="1" hidden="1">
      <c r="AN324" s="28"/>
      <c r="AV324" s="224"/>
      <c r="AW324" s="219">
        <f t="shared" si="12"/>
        <v>0</v>
      </c>
      <c r="AX324" s="224"/>
    </row>
    <row r="325" spans="40:50" ht="18" customHeight="1" hidden="1">
      <c r="AN325" s="28"/>
      <c r="AV325" s="224"/>
      <c r="AW325" s="219">
        <f t="shared" si="12"/>
        <v>0</v>
      </c>
      <c r="AX325" s="224"/>
    </row>
    <row r="326" spans="40:50" ht="18" customHeight="1" hidden="1">
      <c r="AN326" s="28"/>
      <c r="AV326" s="224"/>
      <c r="AW326" s="219">
        <f t="shared" si="12"/>
        <v>0</v>
      </c>
      <c r="AX326" s="224"/>
    </row>
    <row r="327" spans="40:50" ht="18" customHeight="1" hidden="1">
      <c r="AN327" s="28"/>
      <c r="AV327" s="224"/>
      <c r="AW327" s="219">
        <f t="shared" si="12"/>
        <v>0</v>
      </c>
      <c r="AX327" s="224"/>
    </row>
    <row r="328" spans="40:50" ht="18" customHeight="1" hidden="1">
      <c r="AN328" s="28"/>
      <c r="AV328" s="224"/>
      <c r="AW328" s="219">
        <f aca="true" t="shared" si="13" ref="AW328:AW391">ROUND((AN326),0)</f>
        <v>0</v>
      </c>
      <c r="AX328" s="224"/>
    </row>
    <row r="329" spans="40:50" ht="18" customHeight="1" hidden="1">
      <c r="AN329" s="28"/>
      <c r="AV329" s="224"/>
      <c r="AW329" s="219">
        <f t="shared" si="13"/>
        <v>0</v>
      </c>
      <c r="AX329" s="224"/>
    </row>
    <row r="330" spans="40:50" ht="18" customHeight="1" hidden="1">
      <c r="AN330" s="28"/>
      <c r="AV330" s="224"/>
      <c r="AW330" s="219">
        <f t="shared" si="13"/>
        <v>0</v>
      </c>
      <c r="AX330" s="224"/>
    </row>
    <row r="331" spans="40:50" ht="18" customHeight="1" hidden="1">
      <c r="AN331" s="28"/>
      <c r="AV331" s="224"/>
      <c r="AW331" s="219">
        <f t="shared" si="13"/>
        <v>0</v>
      </c>
      <c r="AX331" s="224"/>
    </row>
    <row r="332" spans="40:50" ht="18" customHeight="1" hidden="1">
      <c r="AN332" s="28"/>
      <c r="AV332" s="224"/>
      <c r="AW332" s="219">
        <f t="shared" si="13"/>
        <v>0</v>
      </c>
      <c r="AX332" s="224"/>
    </row>
    <row r="333" spans="40:50" ht="18" customHeight="1" hidden="1">
      <c r="AN333" s="28"/>
      <c r="AV333" s="224"/>
      <c r="AW333" s="219">
        <f t="shared" si="13"/>
        <v>0</v>
      </c>
      <c r="AX333" s="224"/>
    </row>
    <row r="334" spans="40:50" ht="18" customHeight="1" hidden="1">
      <c r="AN334" s="28"/>
      <c r="AV334" s="224"/>
      <c r="AW334" s="219">
        <f t="shared" si="13"/>
        <v>0</v>
      </c>
      <c r="AX334" s="224"/>
    </row>
    <row r="335" spans="40:50" ht="18" customHeight="1" hidden="1">
      <c r="AN335" s="28"/>
      <c r="AV335" s="224"/>
      <c r="AW335" s="219">
        <f t="shared" si="13"/>
        <v>0</v>
      </c>
      <c r="AX335" s="224"/>
    </row>
    <row r="336" spans="40:50" ht="18" customHeight="1" hidden="1">
      <c r="AN336" s="28"/>
      <c r="AV336" s="224"/>
      <c r="AW336" s="219">
        <f t="shared" si="13"/>
        <v>0</v>
      </c>
      <c r="AX336" s="224"/>
    </row>
    <row r="337" spans="40:50" ht="18" customHeight="1" hidden="1">
      <c r="AN337" s="28"/>
      <c r="AV337" s="224"/>
      <c r="AW337" s="219">
        <f t="shared" si="13"/>
        <v>0</v>
      </c>
      <c r="AX337" s="224"/>
    </row>
    <row r="338" spans="40:50" ht="18" customHeight="1" hidden="1">
      <c r="AN338" s="28"/>
      <c r="AV338" s="224"/>
      <c r="AW338" s="219">
        <f t="shared" si="13"/>
        <v>0</v>
      </c>
      <c r="AX338" s="224"/>
    </row>
    <row r="339" spans="40:50" ht="18" customHeight="1" hidden="1">
      <c r="AN339" s="28"/>
      <c r="AV339" s="224"/>
      <c r="AW339" s="219">
        <f t="shared" si="13"/>
        <v>0</v>
      </c>
      <c r="AX339" s="224"/>
    </row>
    <row r="340" spans="40:50" ht="18" customHeight="1" hidden="1">
      <c r="AN340" s="28"/>
      <c r="AV340" s="224"/>
      <c r="AW340" s="219">
        <f t="shared" si="13"/>
        <v>0</v>
      </c>
      <c r="AX340" s="224"/>
    </row>
    <row r="341" spans="40:50" ht="18" customHeight="1" hidden="1">
      <c r="AN341" s="28"/>
      <c r="AV341" s="224"/>
      <c r="AW341" s="219">
        <f t="shared" si="13"/>
        <v>0</v>
      </c>
      <c r="AX341" s="224"/>
    </row>
    <row r="342" spans="40:50" ht="18" customHeight="1" hidden="1">
      <c r="AN342" s="28"/>
      <c r="AV342" s="224"/>
      <c r="AW342" s="219">
        <f t="shared" si="13"/>
        <v>0</v>
      </c>
      <c r="AX342" s="224"/>
    </row>
    <row r="343" spans="40:50" ht="18" customHeight="1" hidden="1">
      <c r="AN343" s="28"/>
      <c r="AV343" s="224"/>
      <c r="AW343" s="219">
        <f t="shared" si="13"/>
        <v>0</v>
      </c>
      <c r="AX343" s="224"/>
    </row>
    <row r="344" spans="40:50" ht="18" customHeight="1" hidden="1">
      <c r="AN344" s="28"/>
      <c r="AV344" s="224"/>
      <c r="AW344" s="219">
        <f t="shared" si="13"/>
        <v>0</v>
      </c>
      <c r="AX344" s="224"/>
    </row>
    <row r="345" spans="40:50" ht="18" customHeight="1" hidden="1">
      <c r="AN345" s="28"/>
      <c r="AV345" s="224"/>
      <c r="AW345" s="219">
        <f t="shared" si="13"/>
        <v>0</v>
      </c>
      <c r="AX345" s="224"/>
    </row>
    <row r="346" spans="40:50" ht="18" customHeight="1" hidden="1">
      <c r="AN346" s="28"/>
      <c r="AV346" s="224"/>
      <c r="AW346" s="219">
        <f t="shared" si="13"/>
        <v>0</v>
      </c>
      <c r="AX346" s="224"/>
    </row>
    <row r="347" spans="40:50" ht="18" customHeight="1" hidden="1">
      <c r="AN347" s="28"/>
      <c r="AV347" s="224"/>
      <c r="AW347" s="219">
        <f t="shared" si="13"/>
        <v>0</v>
      </c>
      <c r="AX347" s="224"/>
    </row>
    <row r="348" spans="40:50" ht="18" customHeight="1" hidden="1">
      <c r="AN348" s="28"/>
      <c r="AV348" s="224"/>
      <c r="AW348" s="219">
        <f t="shared" si="13"/>
        <v>0</v>
      </c>
      <c r="AX348" s="224"/>
    </row>
    <row r="349" spans="40:50" ht="18" customHeight="1" hidden="1">
      <c r="AN349" s="28"/>
      <c r="AV349" s="224"/>
      <c r="AW349" s="219">
        <f t="shared" si="13"/>
        <v>0</v>
      </c>
      <c r="AX349" s="224"/>
    </row>
    <row r="350" spans="40:50" ht="18" customHeight="1" hidden="1">
      <c r="AN350" s="28"/>
      <c r="AV350" s="224"/>
      <c r="AW350" s="219">
        <f t="shared" si="13"/>
        <v>0</v>
      </c>
      <c r="AX350" s="224"/>
    </row>
    <row r="351" spans="40:50" ht="18" customHeight="1" hidden="1">
      <c r="AN351" s="28"/>
      <c r="AV351" s="224"/>
      <c r="AW351" s="219">
        <f t="shared" si="13"/>
        <v>0</v>
      </c>
      <c r="AX351" s="224"/>
    </row>
    <row r="352" spans="40:50" ht="18" customHeight="1" hidden="1">
      <c r="AN352" s="28"/>
      <c r="AV352" s="224"/>
      <c r="AW352" s="219">
        <f t="shared" si="13"/>
        <v>0</v>
      </c>
      <c r="AX352" s="224"/>
    </row>
    <row r="353" spans="40:50" ht="18" customHeight="1" hidden="1">
      <c r="AN353" s="28"/>
      <c r="AV353" s="224"/>
      <c r="AW353" s="219">
        <f t="shared" si="13"/>
        <v>0</v>
      </c>
      <c r="AX353" s="224"/>
    </row>
    <row r="354" spans="40:50" ht="18" customHeight="1" hidden="1">
      <c r="AN354" s="28"/>
      <c r="AV354" s="224"/>
      <c r="AW354" s="219">
        <f t="shared" si="13"/>
        <v>0</v>
      </c>
      <c r="AX354" s="224"/>
    </row>
    <row r="355" spans="40:50" ht="18" customHeight="1" hidden="1">
      <c r="AN355" s="28"/>
      <c r="AV355" s="224"/>
      <c r="AW355" s="219">
        <f t="shared" si="13"/>
        <v>0</v>
      </c>
      <c r="AX355" s="224"/>
    </row>
    <row r="356" spans="40:50" ht="18" customHeight="1" hidden="1">
      <c r="AN356" s="28"/>
      <c r="AV356" s="224"/>
      <c r="AW356" s="219">
        <f t="shared" si="13"/>
        <v>0</v>
      </c>
      <c r="AX356" s="224"/>
    </row>
    <row r="357" spans="40:50" ht="18" customHeight="1" hidden="1">
      <c r="AN357" s="28"/>
      <c r="AV357" s="224"/>
      <c r="AW357" s="219">
        <f t="shared" si="13"/>
        <v>0</v>
      </c>
      <c r="AX357" s="224"/>
    </row>
    <row r="358" spans="40:50" ht="18" customHeight="1" hidden="1">
      <c r="AN358" s="28"/>
      <c r="AV358" s="224"/>
      <c r="AW358" s="219">
        <f t="shared" si="13"/>
        <v>0</v>
      </c>
      <c r="AX358" s="224"/>
    </row>
    <row r="359" spans="40:50" ht="18" customHeight="1" hidden="1">
      <c r="AN359" s="28"/>
      <c r="AV359" s="224"/>
      <c r="AW359" s="219">
        <f t="shared" si="13"/>
        <v>0</v>
      </c>
      <c r="AX359" s="224"/>
    </row>
    <row r="360" spans="40:50" ht="18" customHeight="1" hidden="1">
      <c r="AN360" s="28"/>
      <c r="AV360" s="224"/>
      <c r="AW360" s="219">
        <f t="shared" si="13"/>
        <v>0</v>
      </c>
      <c r="AX360" s="224"/>
    </row>
    <row r="361" spans="40:50" ht="18" customHeight="1" hidden="1">
      <c r="AN361" s="28"/>
      <c r="AV361" s="224"/>
      <c r="AW361" s="219">
        <f t="shared" si="13"/>
        <v>0</v>
      </c>
      <c r="AX361" s="224"/>
    </row>
    <row r="362" spans="40:50" ht="18" customHeight="1" hidden="1">
      <c r="AN362" s="28"/>
      <c r="AV362" s="224"/>
      <c r="AW362" s="219">
        <f t="shared" si="13"/>
        <v>0</v>
      </c>
      <c r="AX362" s="224"/>
    </row>
    <row r="363" spans="40:50" ht="18" customHeight="1" hidden="1">
      <c r="AN363" s="28"/>
      <c r="AV363" s="224"/>
      <c r="AW363" s="219">
        <f t="shared" si="13"/>
        <v>0</v>
      </c>
      <c r="AX363" s="224"/>
    </row>
    <row r="364" spans="40:50" ht="18" customHeight="1" hidden="1">
      <c r="AN364" s="28"/>
      <c r="AV364" s="224"/>
      <c r="AW364" s="219">
        <f t="shared" si="13"/>
        <v>0</v>
      </c>
      <c r="AX364" s="224"/>
    </row>
    <row r="365" spans="40:50" ht="18" customHeight="1" hidden="1">
      <c r="AN365" s="28"/>
      <c r="AV365" s="224"/>
      <c r="AW365" s="219">
        <f t="shared" si="13"/>
        <v>0</v>
      </c>
      <c r="AX365" s="224"/>
    </row>
    <row r="366" spans="40:50" ht="18" customHeight="1" hidden="1">
      <c r="AN366" s="28"/>
      <c r="AV366" s="224"/>
      <c r="AW366" s="219">
        <f t="shared" si="13"/>
        <v>0</v>
      </c>
      <c r="AX366" s="224"/>
    </row>
    <row r="367" spans="40:50" ht="18" customHeight="1" hidden="1">
      <c r="AN367" s="28"/>
      <c r="AV367" s="224"/>
      <c r="AW367" s="219">
        <f t="shared" si="13"/>
        <v>0</v>
      </c>
      <c r="AX367" s="224"/>
    </row>
    <row r="368" spans="40:50" ht="18" customHeight="1" hidden="1">
      <c r="AN368" s="28"/>
      <c r="AV368" s="224"/>
      <c r="AW368" s="219">
        <f t="shared" si="13"/>
        <v>0</v>
      </c>
      <c r="AX368" s="224"/>
    </row>
    <row r="369" spans="40:50" ht="18" customHeight="1" hidden="1">
      <c r="AN369" s="28"/>
      <c r="AV369" s="224"/>
      <c r="AW369" s="219">
        <f t="shared" si="13"/>
        <v>0</v>
      </c>
      <c r="AX369" s="224"/>
    </row>
    <row r="370" spans="40:50" ht="18" customHeight="1" hidden="1">
      <c r="AN370" s="28"/>
      <c r="AV370" s="224"/>
      <c r="AW370" s="219">
        <f t="shared" si="13"/>
        <v>0</v>
      </c>
      <c r="AX370" s="224"/>
    </row>
    <row r="371" spans="40:50" ht="18" customHeight="1" hidden="1">
      <c r="AN371" s="28"/>
      <c r="AV371" s="224"/>
      <c r="AW371" s="219">
        <f t="shared" si="13"/>
        <v>0</v>
      </c>
      <c r="AX371" s="224"/>
    </row>
    <row r="372" spans="40:50" ht="18" customHeight="1" hidden="1">
      <c r="AN372" s="28"/>
      <c r="AV372" s="224"/>
      <c r="AW372" s="219">
        <f t="shared" si="13"/>
        <v>0</v>
      </c>
      <c r="AX372" s="224"/>
    </row>
    <row r="373" spans="40:50" ht="18" customHeight="1" hidden="1">
      <c r="AN373" s="28"/>
      <c r="AV373" s="224"/>
      <c r="AW373" s="219">
        <f t="shared" si="13"/>
        <v>0</v>
      </c>
      <c r="AX373" s="224"/>
    </row>
    <row r="374" spans="40:50" ht="18" customHeight="1" hidden="1">
      <c r="AN374" s="28"/>
      <c r="AV374" s="224"/>
      <c r="AW374" s="219">
        <f t="shared" si="13"/>
        <v>0</v>
      </c>
      <c r="AX374" s="224"/>
    </row>
    <row r="375" spans="40:50" ht="18" customHeight="1" hidden="1">
      <c r="AN375" s="28"/>
      <c r="AV375" s="224"/>
      <c r="AW375" s="219">
        <f t="shared" si="13"/>
        <v>0</v>
      </c>
      <c r="AX375" s="224"/>
    </row>
    <row r="376" spans="40:50" ht="18" customHeight="1" hidden="1">
      <c r="AN376" s="28"/>
      <c r="AV376" s="224"/>
      <c r="AW376" s="219">
        <f t="shared" si="13"/>
        <v>0</v>
      </c>
      <c r="AX376" s="224"/>
    </row>
    <row r="377" spans="40:50" ht="18" customHeight="1" hidden="1">
      <c r="AN377" s="28"/>
      <c r="AV377" s="224"/>
      <c r="AW377" s="219">
        <f t="shared" si="13"/>
        <v>0</v>
      </c>
      <c r="AX377" s="224"/>
    </row>
    <row r="378" spans="40:50" ht="18" customHeight="1" hidden="1">
      <c r="AN378" s="28"/>
      <c r="AV378" s="224"/>
      <c r="AW378" s="219">
        <f t="shared" si="13"/>
        <v>0</v>
      </c>
      <c r="AX378" s="224"/>
    </row>
    <row r="379" spans="40:50" ht="18" customHeight="1" hidden="1">
      <c r="AN379" s="28"/>
      <c r="AV379" s="224"/>
      <c r="AW379" s="219">
        <f t="shared" si="13"/>
        <v>0</v>
      </c>
      <c r="AX379" s="224"/>
    </row>
    <row r="380" spans="40:50" ht="18" customHeight="1" hidden="1">
      <c r="AN380" s="28"/>
      <c r="AV380" s="224"/>
      <c r="AW380" s="219">
        <f t="shared" si="13"/>
        <v>0</v>
      </c>
      <c r="AX380" s="224"/>
    </row>
    <row r="381" spans="40:50" ht="18" customHeight="1" hidden="1">
      <c r="AN381" s="28"/>
      <c r="AV381" s="224"/>
      <c r="AW381" s="219">
        <f t="shared" si="13"/>
        <v>0</v>
      </c>
      <c r="AX381" s="224"/>
    </row>
    <row r="382" spans="40:50" ht="18" customHeight="1" hidden="1">
      <c r="AN382" s="28"/>
      <c r="AV382" s="224"/>
      <c r="AW382" s="219">
        <f t="shared" si="13"/>
        <v>0</v>
      </c>
      <c r="AX382" s="224"/>
    </row>
    <row r="383" spans="40:50" ht="18" customHeight="1" hidden="1">
      <c r="AN383" s="28"/>
      <c r="AV383" s="224"/>
      <c r="AW383" s="219">
        <f t="shared" si="13"/>
        <v>0</v>
      </c>
      <c r="AX383" s="224"/>
    </row>
    <row r="384" spans="40:50" ht="18" customHeight="1" hidden="1">
      <c r="AN384" s="28"/>
      <c r="AV384" s="224"/>
      <c r="AW384" s="219">
        <f t="shared" si="13"/>
        <v>0</v>
      </c>
      <c r="AX384" s="224"/>
    </row>
    <row r="385" spans="40:50" ht="18" customHeight="1" hidden="1">
      <c r="AN385" s="28"/>
      <c r="AV385" s="224"/>
      <c r="AW385" s="219">
        <f t="shared" si="13"/>
        <v>0</v>
      </c>
      <c r="AX385" s="224"/>
    </row>
    <row r="386" spans="40:50" ht="18" customHeight="1" hidden="1">
      <c r="AN386" s="28"/>
      <c r="AV386" s="224"/>
      <c r="AW386" s="219">
        <f t="shared" si="13"/>
        <v>0</v>
      </c>
      <c r="AX386" s="224"/>
    </row>
    <row r="387" spans="40:50" ht="18" customHeight="1" hidden="1">
      <c r="AN387" s="28"/>
      <c r="AV387" s="224"/>
      <c r="AW387" s="219">
        <f t="shared" si="13"/>
        <v>0</v>
      </c>
      <c r="AX387" s="224"/>
    </row>
    <row r="388" spans="40:50" ht="18" customHeight="1" hidden="1">
      <c r="AN388" s="28"/>
      <c r="AV388" s="224"/>
      <c r="AW388" s="219">
        <f t="shared" si="13"/>
        <v>0</v>
      </c>
      <c r="AX388" s="224"/>
    </row>
    <row r="389" spans="40:50" ht="18" customHeight="1" hidden="1">
      <c r="AN389" s="28"/>
      <c r="AV389" s="224"/>
      <c r="AW389" s="219">
        <f t="shared" si="13"/>
        <v>0</v>
      </c>
      <c r="AX389" s="224"/>
    </row>
    <row r="390" spans="40:50" ht="18" customHeight="1" hidden="1">
      <c r="AN390" s="28"/>
      <c r="AV390" s="224"/>
      <c r="AW390" s="219">
        <f t="shared" si="13"/>
        <v>0</v>
      </c>
      <c r="AX390" s="224"/>
    </row>
    <row r="391" spans="40:50" ht="18" customHeight="1" hidden="1">
      <c r="AN391" s="28"/>
      <c r="AV391" s="224"/>
      <c r="AW391" s="219">
        <f t="shared" si="13"/>
        <v>0</v>
      </c>
      <c r="AX391" s="224"/>
    </row>
    <row r="392" spans="40:50" ht="18" customHeight="1" hidden="1">
      <c r="AN392" s="28"/>
      <c r="AV392" s="224"/>
      <c r="AW392" s="219">
        <f aca="true" t="shared" si="14" ref="AW392:AW455">ROUND((AN390),0)</f>
        <v>0</v>
      </c>
      <c r="AX392" s="224"/>
    </row>
    <row r="393" spans="40:50" ht="18" customHeight="1" hidden="1">
      <c r="AN393" s="28"/>
      <c r="AV393" s="224"/>
      <c r="AW393" s="219">
        <f t="shared" si="14"/>
        <v>0</v>
      </c>
      <c r="AX393" s="224"/>
    </row>
    <row r="394" spans="40:50" ht="18" customHeight="1" hidden="1">
      <c r="AN394" s="28"/>
      <c r="AV394" s="224"/>
      <c r="AW394" s="219">
        <f t="shared" si="14"/>
        <v>0</v>
      </c>
      <c r="AX394" s="224"/>
    </row>
    <row r="395" spans="40:50" ht="18" customHeight="1" hidden="1">
      <c r="AN395" s="28"/>
      <c r="AV395" s="224"/>
      <c r="AW395" s="219">
        <f t="shared" si="14"/>
        <v>0</v>
      </c>
      <c r="AX395" s="224"/>
    </row>
    <row r="396" spans="40:50" ht="18" customHeight="1" hidden="1">
      <c r="AN396" s="28"/>
      <c r="AV396" s="224"/>
      <c r="AW396" s="219">
        <f t="shared" si="14"/>
        <v>0</v>
      </c>
      <c r="AX396" s="224"/>
    </row>
    <row r="397" spans="40:50" ht="18" customHeight="1" hidden="1">
      <c r="AN397" s="28"/>
      <c r="AV397" s="224"/>
      <c r="AW397" s="219">
        <f t="shared" si="14"/>
        <v>0</v>
      </c>
      <c r="AX397" s="224"/>
    </row>
    <row r="398" spans="40:50" ht="18" customHeight="1" hidden="1">
      <c r="AN398" s="28"/>
      <c r="AV398" s="224"/>
      <c r="AW398" s="219">
        <f t="shared" si="14"/>
        <v>0</v>
      </c>
      <c r="AX398" s="224"/>
    </row>
    <row r="399" spans="40:50" ht="18" customHeight="1" hidden="1">
      <c r="AN399" s="28"/>
      <c r="AV399" s="224"/>
      <c r="AW399" s="219">
        <f t="shared" si="14"/>
        <v>0</v>
      </c>
      <c r="AX399" s="224"/>
    </row>
    <row r="400" spans="40:50" ht="18" customHeight="1" hidden="1">
      <c r="AN400" s="28"/>
      <c r="AV400" s="224"/>
      <c r="AW400" s="219">
        <f t="shared" si="14"/>
        <v>0</v>
      </c>
      <c r="AX400" s="224"/>
    </row>
    <row r="401" spans="40:50" ht="18" customHeight="1" hidden="1">
      <c r="AN401" s="28"/>
      <c r="AV401" s="224"/>
      <c r="AW401" s="219">
        <f t="shared" si="14"/>
        <v>0</v>
      </c>
      <c r="AX401" s="224"/>
    </row>
    <row r="402" spans="40:50" ht="18" customHeight="1" hidden="1">
      <c r="AN402" s="28"/>
      <c r="AV402" s="224"/>
      <c r="AW402" s="219">
        <f t="shared" si="14"/>
        <v>0</v>
      </c>
      <c r="AX402" s="224"/>
    </row>
    <row r="403" spans="40:50" ht="18" customHeight="1" hidden="1">
      <c r="AN403" s="28"/>
      <c r="AV403" s="224"/>
      <c r="AW403" s="219">
        <f t="shared" si="14"/>
        <v>0</v>
      </c>
      <c r="AX403" s="224"/>
    </row>
    <row r="404" spans="40:50" ht="18" customHeight="1" hidden="1">
      <c r="AN404" s="28"/>
      <c r="AV404" s="224"/>
      <c r="AW404" s="219">
        <f t="shared" si="14"/>
        <v>0</v>
      </c>
      <c r="AX404" s="224"/>
    </row>
    <row r="405" spans="40:50" ht="18" customHeight="1" hidden="1">
      <c r="AN405" s="28"/>
      <c r="AV405" s="224"/>
      <c r="AW405" s="219">
        <f t="shared" si="14"/>
        <v>0</v>
      </c>
      <c r="AX405" s="224"/>
    </row>
    <row r="406" spans="40:50" ht="18" customHeight="1" hidden="1">
      <c r="AN406" s="28"/>
      <c r="AV406" s="224"/>
      <c r="AW406" s="219">
        <f t="shared" si="14"/>
        <v>0</v>
      </c>
      <c r="AX406" s="224"/>
    </row>
    <row r="407" spans="40:50" ht="18" customHeight="1" hidden="1">
      <c r="AN407" s="28"/>
      <c r="AV407" s="224"/>
      <c r="AW407" s="219">
        <f t="shared" si="14"/>
        <v>0</v>
      </c>
      <c r="AX407" s="224"/>
    </row>
    <row r="408" spans="40:50" ht="18" customHeight="1" hidden="1">
      <c r="AN408" s="28"/>
      <c r="AV408" s="224"/>
      <c r="AW408" s="219">
        <f t="shared" si="14"/>
        <v>0</v>
      </c>
      <c r="AX408" s="224"/>
    </row>
    <row r="409" spans="40:50" ht="18" customHeight="1" hidden="1">
      <c r="AN409" s="28"/>
      <c r="AV409" s="224"/>
      <c r="AW409" s="219">
        <f t="shared" si="14"/>
        <v>0</v>
      </c>
      <c r="AX409" s="224"/>
    </row>
    <row r="410" spans="40:50" ht="18" customHeight="1" hidden="1">
      <c r="AN410" s="28"/>
      <c r="AV410" s="224"/>
      <c r="AW410" s="219">
        <f t="shared" si="14"/>
        <v>0</v>
      </c>
      <c r="AX410" s="224"/>
    </row>
    <row r="411" spans="40:50" ht="18" customHeight="1" hidden="1">
      <c r="AN411" s="28"/>
      <c r="AV411" s="224"/>
      <c r="AW411" s="219">
        <f t="shared" si="14"/>
        <v>0</v>
      </c>
      <c r="AX411" s="224"/>
    </row>
    <row r="412" spans="40:50" ht="18" customHeight="1" hidden="1">
      <c r="AN412" s="28"/>
      <c r="AV412" s="224"/>
      <c r="AW412" s="219">
        <f t="shared" si="14"/>
        <v>0</v>
      </c>
      <c r="AX412" s="224"/>
    </row>
    <row r="413" spans="40:50" ht="18" customHeight="1" hidden="1">
      <c r="AN413" s="28"/>
      <c r="AV413" s="224"/>
      <c r="AW413" s="219">
        <f t="shared" si="14"/>
        <v>0</v>
      </c>
      <c r="AX413" s="224"/>
    </row>
    <row r="414" spans="40:50" ht="18" customHeight="1" hidden="1">
      <c r="AN414" s="28"/>
      <c r="AV414" s="224"/>
      <c r="AW414" s="219">
        <f t="shared" si="14"/>
        <v>0</v>
      </c>
      <c r="AX414" s="224"/>
    </row>
    <row r="415" spans="40:50" ht="18" customHeight="1" hidden="1">
      <c r="AN415" s="28"/>
      <c r="AV415" s="224"/>
      <c r="AW415" s="219">
        <f t="shared" si="14"/>
        <v>0</v>
      </c>
      <c r="AX415" s="224"/>
    </row>
    <row r="416" spans="40:50" ht="18" customHeight="1" hidden="1">
      <c r="AN416" s="28"/>
      <c r="AV416" s="224"/>
      <c r="AW416" s="219">
        <f t="shared" si="14"/>
        <v>0</v>
      </c>
      <c r="AX416" s="224"/>
    </row>
    <row r="417" spans="40:50" ht="18" customHeight="1" hidden="1">
      <c r="AN417" s="28"/>
      <c r="AV417" s="224"/>
      <c r="AW417" s="219">
        <f t="shared" si="14"/>
        <v>0</v>
      </c>
      <c r="AX417" s="224"/>
    </row>
    <row r="418" spans="40:50" ht="18" customHeight="1" hidden="1">
      <c r="AN418" s="28"/>
      <c r="AV418" s="224"/>
      <c r="AW418" s="219">
        <f t="shared" si="14"/>
        <v>0</v>
      </c>
      <c r="AX418" s="224"/>
    </row>
    <row r="419" spans="40:50" ht="18" customHeight="1" hidden="1">
      <c r="AN419" s="28"/>
      <c r="AV419" s="224"/>
      <c r="AW419" s="219">
        <f t="shared" si="14"/>
        <v>0</v>
      </c>
      <c r="AX419" s="224"/>
    </row>
    <row r="420" spans="40:50" ht="18" customHeight="1" hidden="1">
      <c r="AN420" s="28"/>
      <c r="AV420" s="224"/>
      <c r="AW420" s="219">
        <f t="shared" si="14"/>
        <v>0</v>
      </c>
      <c r="AX420" s="224"/>
    </row>
    <row r="421" spans="40:50" ht="18" customHeight="1" hidden="1">
      <c r="AN421" s="28"/>
      <c r="AV421" s="224"/>
      <c r="AW421" s="219">
        <f t="shared" si="14"/>
        <v>0</v>
      </c>
      <c r="AX421" s="224"/>
    </row>
    <row r="422" spans="40:50" ht="18" customHeight="1" hidden="1">
      <c r="AN422" s="28"/>
      <c r="AV422" s="224"/>
      <c r="AW422" s="219">
        <f t="shared" si="14"/>
        <v>0</v>
      </c>
      <c r="AX422" s="224"/>
    </row>
    <row r="423" spans="40:50" ht="18" customHeight="1" hidden="1">
      <c r="AN423" s="28"/>
      <c r="AV423" s="224"/>
      <c r="AW423" s="219">
        <f t="shared" si="14"/>
        <v>0</v>
      </c>
      <c r="AX423" s="224"/>
    </row>
    <row r="424" spans="40:50" ht="18" customHeight="1" hidden="1">
      <c r="AN424" s="28"/>
      <c r="AV424" s="224"/>
      <c r="AW424" s="219">
        <f t="shared" si="14"/>
        <v>0</v>
      </c>
      <c r="AX424" s="224"/>
    </row>
    <row r="425" spans="40:50" ht="18" customHeight="1" hidden="1">
      <c r="AN425" s="28"/>
      <c r="AV425" s="224"/>
      <c r="AW425" s="219">
        <f t="shared" si="14"/>
        <v>0</v>
      </c>
      <c r="AX425" s="224"/>
    </row>
    <row r="426" spans="40:50" ht="18" customHeight="1" hidden="1">
      <c r="AN426" s="28"/>
      <c r="AV426" s="224"/>
      <c r="AW426" s="219">
        <f t="shared" si="14"/>
        <v>0</v>
      </c>
      <c r="AX426" s="224"/>
    </row>
    <row r="427" spans="40:50" ht="18" customHeight="1" hidden="1">
      <c r="AN427" s="28"/>
      <c r="AV427" s="224"/>
      <c r="AW427" s="219">
        <f t="shared" si="14"/>
        <v>0</v>
      </c>
      <c r="AX427" s="224"/>
    </row>
    <row r="428" spans="40:50" ht="18" customHeight="1" hidden="1">
      <c r="AN428" s="28"/>
      <c r="AV428" s="224"/>
      <c r="AW428" s="219">
        <f t="shared" si="14"/>
        <v>0</v>
      </c>
      <c r="AX428" s="224"/>
    </row>
    <row r="429" spans="40:50" ht="18" customHeight="1" hidden="1">
      <c r="AN429" s="28"/>
      <c r="AV429" s="224"/>
      <c r="AW429" s="219">
        <f t="shared" si="14"/>
        <v>0</v>
      </c>
      <c r="AX429" s="224"/>
    </row>
    <row r="430" spans="40:50" ht="18" customHeight="1" hidden="1">
      <c r="AN430" s="28"/>
      <c r="AV430" s="224"/>
      <c r="AW430" s="219">
        <f t="shared" si="14"/>
        <v>0</v>
      </c>
      <c r="AX430" s="224"/>
    </row>
    <row r="431" spans="40:50" ht="18" customHeight="1" hidden="1">
      <c r="AN431" s="28"/>
      <c r="AV431" s="224"/>
      <c r="AW431" s="219">
        <f t="shared" si="14"/>
        <v>0</v>
      </c>
      <c r="AX431" s="224"/>
    </row>
    <row r="432" spans="40:50" ht="18" customHeight="1" hidden="1">
      <c r="AN432" s="28"/>
      <c r="AV432" s="224"/>
      <c r="AW432" s="219">
        <f t="shared" si="14"/>
        <v>0</v>
      </c>
      <c r="AX432" s="224"/>
    </row>
    <row r="433" spans="40:50" ht="18" customHeight="1" hidden="1">
      <c r="AN433" s="28"/>
      <c r="AV433" s="224"/>
      <c r="AW433" s="219">
        <f t="shared" si="14"/>
        <v>0</v>
      </c>
      <c r="AX433" s="224"/>
    </row>
    <row r="434" spans="40:50" ht="18" customHeight="1" hidden="1">
      <c r="AN434" s="28"/>
      <c r="AV434" s="224"/>
      <c r="AW434" s="219">
        <f t="shared" si="14"/>
        <v>0</v>
      </c>
      <c r="AX434" s="224"/>
    </row>
    <row r="435" spans="40:50" ht="18" customHeight="1" hidden="1">
      <c r="AN435" s="28"/>
      <c r="AV435" s="224"/>
      <c r="AW435" s="219">
        <f t="shared" si="14"/>
        <v>0</v>
      </c>
      <c r="AX435" s="224"/>
    </row>
    <row r="436" spans="40:50" ht="18" customHeight="1" hidden="1">
      <c r="AN436" s="28"/>
      <c r="AV436" s="224"/>
      <c r="AW436" s="219">
        <f t="shared" si="14"/>
        <v>0</v>
      </c>
      <c r="AX436" s="224"/>
    </row>
    <row r="437" spans="40:50" ht="18" customHeight="1" hidden="1">
      <c r="AN437" s="28"/>
      <c r="AV437" s="224"/>
      <c r="AW437" s="219">
        <f t="shared" si="14"/>
        <v>0</v>
      </c>
      <c r="AX437" s="224"/>
    </row>
    <row r="438" spans="40:50" ht="18" customHeight="1" hidden="1">
      <c r="AN438" s="28"/>
      <c r="AV438" s="224"/>
      <c r="AW438" s="219">
        <f t="shared" si="14"/>
        <v>0</v>
      </c>
      <c r="AX438" s="224"/>
    </row>
    <row r="439" spans="40:50" ht="18" customHeight="1" hidden="1">
      <c r="AN439" s="28"/>
      <c r="AV439" s="224"/>
      <c r="AW439" s="219">
        <f t="shared" si="14"/>
        <v>0</v>
      </c>
      <c r="AX439" s="224"/>
    </row>
    <row r="440" spans="40:50" ht="18" customHeight="1" hidden="1">
      <c r="AN440" s="28"/>
      <c r="AV440" s="224"/>
      <c r="AW440" s="219">
        <f t="shared" si="14"/>
        <v>0</v>
      </c>
      <c r="AX440" s="224"/>
    </row>
    <row r="441" spans="40:50" ht="18" customHeight="1" hidden="1">
      <c r="AN441" s="28"/>
      <c r="AV441" s="224"/>
      <c r="AW441" s="219">
        <f t="shared" si="14"/>
        <v>0</v>
      </c>
      <c r="AX441" s="224"/>
    </row>
    <row r="442" spans="40:50" ht="18" customHeight="1" hidden="1">
      <c r="AN442" s="28"/>
      <c r="AV442" s="224"/>
      <c r="AW442" s="219">
        <f t="shared" si="14"/>
        <v>0</v>
      </c>
      <c r="AX442" s="224"/>
    </row>
    <row r="443" spans="40:50" ht="18" customHeight="1" hidden="1">
      <c r="AN443" s="28"/>
      <c r="AV443" s="224"/>
      <c r="AW443" s="219">
        <f t="shared" si="14"/>
        <v>0</v>
      </c>
      <c r="AX443" s="224"/>
    </row>
    <row r="444" spans="40:50" ht="18" customHeight="1" hidden="1">
      <c r="AN444" s="28"/>
      <c r="AV444" s="224"/>
      <c r="AW444" s="219">
        <f t="shared" si="14"/>
        <v>0</v>
      </c>
      <c r="AX444" s="224"/>
    </row>
    <row r="445" spans="40:50" ht="18" customHeight="1" hidden="1">
      <c r="AN445" s="28"/>
      <c r="AV445" s="224"/>
      <c r="AW445" s="219">
        <f t="shared" si="14"/>
        <v>0</v>
      </c>
      <c r="AX445" s="224"/>
    </row>
    <row r="446" spans="40:50" ht="18" customHeight="1" hidden="1">
      <c r="AN446" s="28"/>
      <c r="AV446" s="224"/>
      <c r="AW446" s="219">
        <f t="shared" si="14"/>
        <v>0</v>
      </c>
      <c r="AX446" s="224"/>
    </row>
    <row r="447" spans="40:50" ht="18" customHeight="1" hidden="1">
      <c r="AN447" s="28"/>
      <c r="AV447" s="224"/>
      <c r="AW447" s="219">
        <f t="shared" si="14"/>
        <v>0</v>
      </c>
      <c r="AX447" s="224"/>
    </row>
    <row r="448" spans="40:50" ht="18" customHeight="1" hidden="1">
      <c r="AN448" s="28"/>
      <c r="AV448" s="224"/>
      <c r="AW448" s="219">
        <f t="shared" si="14"/>
        <v>0</v>
      </c>
      <c r="AX448" s="224"/>
    </row>
    <row r="449" spans="40:50" ht="18" customHeight="1" hidden="1">
      <c r="AN449" s="28"/>
      <c r="AV449" s="224"/>
      <c r="AW449" s="219">
        <f t="shared" si="14"/>
        <v>0</v>
      </c>
      <c r="AX449" s="224"/>
    </row>
    <row r="450" spans="40:50" ht="18" customHeight="1" hidden="1">
      <c r="AN450" s="28"/>
      <c r="AV450" s="224"/>
      <c r="AW450" s="219">
        <f t="shared" si="14"/>
        <v>0</v>
      </c>
      <c r="AX450" s="224"/>
    </row>
    <row r="451" spans="40:50" ht="18" customHeight="1" hidden="1">
      <c r="AN451" s="28"/>
      <c r="AV451" s="224"/>
      <c r="AW451" s="219">
        <f t="shared" si="14"/>
        <v>0</v>
      </c>
      <c r="AX451" s="224"/>
    </row>
    <row r="452" spans="40:50" ht="18" customHeight="1" hidden="1">
      <c r="AN452" s="28"/>
      <c r="AV452" s="224"/>
      <c r="AW452" s="219">
        <f t="shared" si="14"/>
        <v>0</v>
      </c>
      <c r="AX452" s="224"/>
    </row>
    <row r="453" spans="40:50" ht="18" customHeight="1" hidden="1">
      <c r="AN453" s="28"/>
      <c r="AV453" s="224"/>
      <c r="AW453" s="219">
        <f t="shared" si="14"/>
        <v>0</v>
      </c>
      <c r="AX453" s="224"/>
    </row>
    <row r="454" spans="40:50" ht="18" customHeight="1" hidden="1">
      <c r="AN454" s="28"/>
      <c r="AV454" s="224"/>
      <c r="AW454" s="219">
        <f t="shared" si="14"/>
        <v>0</v>
      </c>
      <c r="AX454" s="224"/>
    </row>
    <row r="455" spans="40:50" ht="18" customHeight="1" hidden="1">
      <c r="AN455" s="28"/>
      <c r="AV455" s="224"/>
      <c r="AW455" s="219">
        <f t="shared" si="14"/>
        <v>0</v>
      </c>
      <c r="AX455" s="224"/>
    </row>
    <row r="456" spans="40:50" ht="18" customHeight="1" hidden="1">
      <c r="AN456" s="28"/>
      <c r="AV456" s="224"/>
      <c r="AW456" s="219">
        <f aca="true" t="shared" si="15" ref="AW456:AW519">ROUND((AN454),0)</f>
        <v>0</v>
      </c>
      <c r="AX456" s="224"/>
    </row>
    <row r="457" spans="40:50" ht="18" customHeight="1" hidden="1">
      <c r="AN457" s="28"/>
      <c r="AV457" s="224"/>
      <c r="AW457" s="219">
        <f t="shared" si="15"/>
        <v>0</v>
      </c>
      <c r="AX457" s="224"/>
    </row>
    <row r="458" spans="40:50" ht="18" customHeight="1" hidden="1">
      <c r="AN458" s="28"/>
      <c r="AV458" s="224"/>
      <c r="AW458" s="219">
        <f t="shared" si="15"/>
        <v>0</v>
      </c>
      <c r="AX458" s="224"/>
    </row>
    <row r="459" spans="40:50" ht="18" customHeight="1" hidden="1">
      <c r="AN459" s="28"/>
      <c r="AV459" s="224"/>
      <c r="AW459" s="219">
        <f t="shared" si="15"/>
        <v>0</v>
      </c>
      <c r="AX459" s="224"/>
    </row>
    <row r="460" spans="40:50" ht="18" customHeight="1" hidden="1">
      <c r="AN460" s="28"/>
      <c r="AV460" s="224"/>
      <c r="AW460" s="219">
        <f t="shared" si="15"/>
        <v>0</v>
      </c>
      <c r="AX460" s="224"/>
    </row>
    <row r="461" spans="40:50" ht="18" customHeight="1" hidden="1">
      <c r="AN461" s="28"/>
      <c r="AV461" s="224"/>
      <c r="AW461" s="219">
        <f t="shared" si="15"/>
        <v>0</v>
      </c>
      <c r="AX461" s="224"/>
    </row>
    <row r="462" spans="40:50" ht="18" customHeight="1" hidden="1">
      <c r="AN462" s="28"/>
      <c r="AV462" s="224"/>
      <c r="AW462" s="219">
        <f t="shared" si="15"/>
        <v>0</v>
      </c>
      <c r="AX462" s="224"/>
    </row>
    <row r="463" spans="40:50" ht="18" customHeight="1" hidden="1">
      <c r="AN463" s="28"/>
      <c r="AV463" s="224"/>
      <c r="AW463" s="219">
        <f t="shared" si="15"/>
        <v>0</v>
      </c>
      <c r="AX463" s="224"/>
    </row>
    <row r="464" spans="40:50" ht="18" customHeight="1" hidden="1">
      <c r="AN464" s="28"/>
      <c r="AV464" s="224"/>
      <c r="AW464" s="219">
        <f t="shared" si="15"/>
        <v>0</v>
      </c>
      <c r="AX464" s="224"/>
    </row>
    <row r="465" spans="40:50" ht="18" customHeight="1" hidden="1">
      <c r="AN465" s="28"/>
      <c r="AV465" s="224"/>
      <c r="AW465" s="219">
        <f t="shared" si="15"/>
        <v>0</v>
      </c>
      <c r="AX465" s="224"/>
    </row>
    <row r="466" spans="40:50" ht="18" customHeight="1" hidden="1">
      <c r="AN466" s="28"/>
      <c r="AV466" s="224"/>
      <c r="AW466" s="219">
        <f t="shared" si="15"/>
        <v>0</v>
      </c>
      <c r="AX466" s="224"/>
    </row>
    <row r="467" spans="40:50" ht="18" customHeight="1" hidden="1">
      <c r="AN467" s="28"/>
      <c r="AV467" s="224"/>
      <c r="AW467" s="219">
        <f t="shared" si="15"/>
        <v>0</v>
      </c>
      <c r="AX467" s="224"/>
    </row>
    <row r="468" spans="40:50" ht="18" customHeight="1" hidden="1">
      <c r="AN468" s="28"/>
      <c r="AV468" s="224"/>
      <c r="AW468" s="219">
        <f t="shared" si="15"/>
        <v>0</v>
      </c>
      <c r="AX468" s="224"/>
    </row>
    <row r="469" spans="40:50" ht="18" customHeight="1" hidden="1">
      <c r="AN469" s="28"/>
      <c r="AV469" s="224"/>
      <c r="AW469" s="219">
        <f t="shared" si="15"/>
        <v>0</v>
      </c>
      <c r="AX469" s="224"/>
    </row>
    <row r="470" spans="40:50" ht="18" customHeight="1" hidden="1">
      <c r="AN470" s="28"/>
      <c r="AV470" s="224"/>
      <c r="AW470" s="219">
        <f t="shared" si="15"/>
        <v>0</v>
      </c>
      <c r="AX470" s="224"/>
    </row>
    <row r="471" spans="40:50" ht="18" customHeight="1" hidden="1">
      <c r="AN471" s="28"/>
      <c r="AV471" s="224"/>
      <c r="AW471" s="219">
        <f t="shared" si="15"/>
        <v>0</v>
      </c>
      <c r="AX471" s="224"/>
    </row>
    <row r="472" spans="40:50" ht="18" customHeight="1" hidden="1">
      <c r="AN472" s="28"/>
      <c r="AV472" s="224"/>
      <c r="AW472" s="219">
        <f t="shared" si="15"/>
        <v>0</v>
      </c>
      <c r="AX472" s="224"/>
    </row>
    <row r="473" spans="40:50" ht="18" customHeight="1" hidden="1">
      <c r="AN473" s="28"/>
      <c r="AV473" s="224"/>
      <c r="AW473" s="219">
        <f t="shared" si="15"/>
        <v>0</v>
      </c>
      <c r="AX473" s="224"/>
    </row>
    <row r="474" spans="40:50" ht="18" customHeight="1" hidden="1">
      <c r="AN474" s="28"/>
      <c r="AV474" s="224"/>
      <c r="AW474" s="219">
        <f t="shared" si="15"/>
        <v>0</v>
      </c>
      <c r="AX474" s="224"/>
    </row>
    <row r="475" spans="40:50" ht="18" customHeight="1" hidden="1">
      <c r="AN475" s="28"/>
      <c r="AV475" s="224"/>
      <c r="AW475" s="219">
        <f t="shared" si="15"/>
        <v>0</v>
      </c>
      <c r="AX475" s="224"/>
    </row>
    <row r="476" spans="40:50" ht="18" customHeight="1" hidden="1">
      <c r="AN476" s="28"/>
      <c r="AV476" s="224"/>
      <c r="AW476" s="219">
        <f t="shared" si="15"/>
        <v>0</v>
      </c>
      <c r="AX476" s="224"/>
    </row>
    <row r="477" spans="40:50" ht="18" customHeight="1" hidden="1">
      <c r="AN477" s="28"/>
      <c r="AV477" s="224"/>
      <c r="AW477" s="219">
        <f t="shared" si="15"/>
        <v>0</v>
      </c>
      <c r="AX477" s="224"/>
    </row>
    <row r="478" spans="40:50" ht="18" customHeight="1" hidden="1">
      <c r="AN478" s="28"/>
      <c r="AV478" s="224"/>
      <c r="AW478" s="219">
        <f t="shared" si="15"/>
        <v>0</v>
      </c>
      <c r="AX478" s="224"/>
    </row>
    <row r="479" spans="40:50" ht="18" customHeight="1" hidden="1">
      <c r="AN479" s="28"/>
      <c r="AV479" s="224"/>
      <c r="AW479" s="219">
        <f t="shared" si="15"/>
        <v>0</v>
      </c>
      <c r="AX479" s="224"/>
    </row>
    <row r="480" spans="40:50" ht="18" customHeight="1" hidden="1">
      <c r="AN480" s="28"/>
      <c r="AV480" s="224"/>
      <c r="AW480" s="219">
        <f t="shared" si="15"/>
        <v>0</v>
      </c>
      <c r="AX480" s="224"/>
    </row>
    <row r="481" spans="40:50" ht="18" customHeight="1" hidden="1">
      <c r="AN481" s="28"/>
      <c r="AV481" s="224"/>
      <c r="AW481" s="219">
        <f t="shared" si="15"/>
        <v>0</v>
      </c>
      <c r="AX481" s="224"/>
    </row>
    <row r="482" spans="40:50" ht="18" customHeight="1" hidden="1">
      <c r="AN482" s="28"/>
      <c r="AV482" s="224"/>
      <c r="AW482" s="219">
        <f t="shared" si="15"/>
        <v>0</v>
      </c>
      <c r="AX482" s="224"/>
    </row>
    <row r="483" spans="40:50" ht="18" customHeight="1" hidden="1">
      <c r="AN483" s="28"/>
      <c r="AV483" s="224"/>
      <c r="AW483" s="219">
        <f t="shared" si="15"/>
        <v>0</v>
      </c>
      <c r="AX483" s="224"/>
    </row>
    <row r="484" spans="40:50" ht="18" customHeight="1" hidden="1">
      <c r="AN484" s="28"/>
      <c r="AV484" s="224"/>
      <c r="AW484" s="219">
        <f t="shared" si="15"/>
        <v>0</v>
      </c>
      <c r="AX484" s="224"/>
    </row>
    <row r="485" spans="40:50" ht="18" customHeight="1" hidden="1">
      <c r="AN485" s="28"/>
      <c r="AV485" s="224"/>
      <c r="AW485" s="219">
        <f t="shared" si="15"/>
        <v>0</v>
      </c>
      <c r="AX485" s="224"/>
    </row>
    <row r="486" spans="40:50" ht="18" customHeight="1" hidden="1">
      <c r="AN486" s="28"/>
      <c r="AV486" s="224"/>
      <c r="AW486" s="219">
        <f t="shared" si="15"/>
        <v>0</v>
      </c>
      <c r="AX486" s="224"/>
    </row>
    <row r="487" spans="40:50" ht="18" customHeight="1" hidden="1">
      <c r="AN487" s="28"/>
      <c r="AV487" s="224"/>
      <c r="AW487" s="219">
        <f t="shared" si="15"/>
        <v>0</v>
      </c>
      <c r="AX487" s="224"/>
    </row>
    <row r="488" spans="40:50" ht="18" customHeight="1" hidden="1">
      <c r="AN488" s="28"/>
      <c r="AV488" s="224"/>
      <c r="AW488" s="219">
        <f t="shared" si="15"/>
        <v>0</v>
      </c>
      <c r="AX488" s="224"/>
    </row>
    <row r="489" spans="40:50" ht="18" customHeight="1" hidden="1">
      <c r="AN489" s="28"/>
      <c r="AV489" s="224"/>
      <c r="AW489" s="219">
        <f t="shared" si="15"/>
        <v>0</v>
      </c>
      <c r="AX489" s="224"/>
    </row>
    <row r="490" spans="40:50" ht="18" customHeight="1" hidden="1">
      <c r="AN490" s="28"/>
      <c r="AV490" s="224"/>
      <c r="AW490" s="219">
        <f t="shared" si="15"/>
        <v>0</v>
      </c>
      <c r="AX490" s="224"/>
    </row>
    <row r="491" spans="40:50" ht="18" customHeight="1" hidden="1">
      <c r="AN491" s="28"/>
      <c r="AV491" s="224"/>
      <c r="AW491" s="219">
        <f t="shared" si="15"/>
        <v>0</v>
      </c>
      <c r="AX491" s="224"/>
    </row>
    <row r="492" spans="40:50" ht="18" customHeight="1" hidden="1">
      <c r="AN492" s="28"/>
      <c r="AV492" s="224"/>
      <c r="AW492" s="219">
        <f t="shared" si="15"/>
        <v>0</v>
      </c>
      <c r="AX492" s="224"/>
    </row>
    <row r="493" spans="40:50" ht="18" customHeight="1" hidden="1">
      <c r="AN493" s="28"/>
      <c r="AV493" s="224"/>
      <c r="AW493" s="219">
        <f t="shared" si="15"/>
        <v>0</v>
      </c>
      <c r="AX493" s="224"/>
    </row>
    <row r="494" spans="40:50" ht="18" customHeight="1" hidden="1">
      <c r="AN494" s="28"/>
      <c r="AV494" s="224"/>
      <c r="AW494" s="219">
        <f t="shared" si="15"/>
        <v>0</v>
      </c>
      <c r="AX494" s="224"/>
    </row>
    <row r="495" spans="40:50" ht="18" customHeight="1" hidden="1">
      <c r="AN495" s="28"/>
      <c r="AV495" s="224"/>
      <c r="AW495" s="219">
        <f t="shared" si="15"/>
        <v>0</v>
      </c>
      <c r="AX495" s="224"/>
    </row>
    <row r="496" spans="40:50" ht="18" customHeight="1" hidden="1">
      <c r="AN496" s="28"/>
      <c r="AV496" s="224"/>
      <c r="AW496" s="219">
        <f t="shared" si="15"/>
        <v>0</v>
      </c>
      <c r="AX496" s="224"/>
    </row>
    <row r="497" spans="40:50" ht="18" customHeight="1" hidden="1">
      <c r="AN497" s="28"/>
      <c r="AV497" s="224"/>
      <c r="AW497" s="219">
        <f t="shared" si="15"/>
        <v>0</v>
      </c>
      <c r="AX497" s="224"/>
    </row>
    <row r="498" spans="40:50" ht="18" customHeight="1" hidden="1">
      <c r="AN498" s="28"/>
      <c r="AV498" s="224"/>
      <c r="AW498" s="219">
        <f t="shared" si="15"/>
        <v>0</v>
      </c>
      <c r="AX498" s="224"/>
    </row>
    <row r="499" spans="40:50" ht="18" customHeight="1" hidden="1">
      <c r="AN499" s="28"/>
      <c r="AV499" s="224"/>
      <c r="AW499" s="219">
        <f t="shared" si="15"/>
        <v>0</v>
      </c>
      <c r="AX499" s="224"/>
    </row>
    <row r="500" spans="40:50" ht="18" customHeight="1" hidden="1">
      <c r="AN500" s="28"/>
      <c r="AV500" s="224"/>
      <c r="AW500" s="219">
        <f t="shared" si="15"/>
        <v>0</v>
      </c>
      <c r="AX500" s="224"/>
    </row>
    <row r="501" spans="40:50" ht="18" customHeight="1" hidden="1">
      <c r="AN501" s="28"/>
      <c r="AV501" s="224"/>
      <c r="AW501" s="219">
        <f t="shared" si="15"/>
        <v>0</v>
      </c>
      <c r="AX501" s="224"/>
    </row>
    <row r="502" spans="40:50" ht="18" customHeight="1" hidden="1">
      <c r="AN502" s="28"/>
      <c r="AV502" s="224"/>
      <c r="AW502" s="219">
        <f t="shared" si="15"/>
        <v>0</v>
      </c>
      <c r="AX502" s="224"/>
    </row>
    <row r="503" spans="40:50" ht="18" customHeight="1" hidden="1">
      <c r="AN503" s="28"/>
      <c r="AV503" s="224"/>
      <c r="AW503" s="219">
        <f t="shared" si="15"/>
        <v>0</v>
      </c>
      <c r="AX503" s="224"/>
    </row>
    <row r="504" spans="40:50" ht="18" customHeight="1" hidden="1">
      <c r="AN504" s="28"/>
      <c r="AV504" s="224"/>
      <c r="AW504" s="219">
        <f t="shared" si="15"/>
        <v>0</v>
      </c>
      <c r="AX504" s="224"/>
    </row>
    <row r="505" spans="40:50" ht="18" customHeight="1" hidden="1">
      <c r="AN505" s="28"/>
      <c r="AV505" s="224"/>
      <c r="AW505" s="219">
        <f t="shared" si="15"/>
        <v>0</v>
      </c>
      <c r="AX505" s="224"/>
    </row>
    <row r="506" spans="40:50" ht="18" customHeight="1" hidden="1">
      <c r="AN506" s="28"/>
      <c r="AV506" s="224"/>
      <c r="AW506" s="219">
        <f t="shared" si="15"/>
        <v>0</v>
      </c>
      <c r="AX506" s="224"/>
    </row>
    <row r="507" spans="40:50" ht="18" customHeight="1" hidden="1">
      <c r="AN507" s="28"/>
      <c r="AV507" s="224"/>
      <c r="AW507" s="219">
        <f t="shared" si="15"/>
        <v>0</v>
      </c>
      <c r="AX507" s="224"/>
    </row>
    <row r="508" spans="40:50" ht="18" customHeight="1" hidden="1">
      <c r="AN508" s="28"/>
      <c r="AV508" s="224"/>
      <c r="AW508" s="219">
        <f t="shared" si="15"/>
        <v>0</v>
      </c>
      <c r="AX508" s="224"/>
    </row>
    <row r="509" spans="40:50" ht="18" customHeight="1" hidden="1">
      <c r="AN509" s="28"/>
      <c r="AV509" s="224"/>
      <c r="AW509" s="219">
        <f t="shared" si="15"/>
        <v>0</v>
      </c>
      <c r="AX509" s="224"/>
    </row>
    <row r="510" spans="40:50" ht="18" customHeight="1" hidden="1">
      <c r="AN510" s="28"/>
      <c r="AV510" s="224"/>
      <c r="AW510" s="219">
        <f t="shared" si="15"/>
        <v>0</v>
      </c>
      <c r="AX510" s="224"/>
    </row>
    <row r="511" spans="40:50" ht="18" customHeight="1" hidden="1">
      <c r="AN511" s="28"/>
      <c r="AV511" s="224"/>
      <c r="AW511" s="219">
        <f t="shared" si="15"/>
        <v>0</v>
      </c>
      <c r="AX511" s="224"/>
    </row>
    <row r="512" spans="40:50" ht="18" customHeight="1" hidden="1">
      <c r="AN512" s="28"/>
      <c r="AV512" s="224"/>
      <c r="AW512" s="219">
        <f t="shared" si="15"/>
        <v>0</v>
      </c>
      <c r="AX512" s="224"/>
    </row>
    <row r="513" spans="40:50" ht="18" customHeight="1" hidden="1">
      <c r="AN513" s="28"/>
      <c r="AV513" s="224"/>
      <c r="AW513" s="219">
        <f t="shared" si="15"/>
        <v>0</v>
      </c>
      <c r="AX513" s="224"/>
    </row>
    <row r="514" spans="40:50" ht="18" customHeight="1" hidden="1">
      <c r="AN514" s="28"/>
      <c r="AV514" s="224"/>
      <c r="AW514" s="219">
        <f t="shared" si="15"/>
        <v>0</v>
      </c>
      <c r="AX514" s="224"/>
    </row>
    <row r="515" spans="40:50" ht="18" customHeight="1" hidden="1">
      <c r="AN515" s="28"/>
      <c r="AV515" s="224"/>
      <c r="AW515" s="219">
        <f t="shared" si="15"/>
        <v>0</v>
      </c>
      <c r="AX515" s="224"/>
    </row>
    <row r="516" spans="40:50" ht="18" customHeight="1" hidden="1">
      <c r="AN516" s="28"/>
      <c r="AV516" s="224"/>
      <c r="AW516" s="219">
        <f t="shared" si="15"/>
        <v>0</v>
      </c>
      <c r="AX516" s="224"/>
    </row>
    <row r="517" spans="40:50" ht="18" customHeight="1" hidden="1">
      <c r="AN517" s="28"/>
      <c r="AV517" s="224"/>
      <c r="AW517" s="219">
        <f t="shared" si="15"/>
        <v>0</v>
      </c>
      <c r="AX517" s="224"/>
    </row>
    <row r="518" spans="40:50" ht="18" customHeight="1" hidden="1">
      <c r="AN518" s="28"/>
      <c r="AV518" s="224"/>
      <c r="AW518" s="219">
        <f t="shared" si="15"/>
        <v>0</v>
      </c>
      <c r="AX518" s="224"/>
    </row>
    <row r="519" spans="40:50" ht="18" customHeight="1" hidden="1">
      <c r="AN519" s="28"/>
      <c r="AV519" s="224"/>
      <c r="AW519" s="219">
        <f t="shared" si="15"/>
        <v>0</v>
      </c>
      <c r="AX519" s="224"/>
    </row>
    <row r="520" spans="40:50" ht="18" customHeight="1" hidden="1">
      <c r="AN520" s="28"/>
      <c r="AV520" s="224"/>
      <c r="AW520" s="219">
        <f aca="true" t="shared" si="16" ref="AW520:AW583">ROUND((AN518),0)</f>
        <v>0</v>
      </c>
      <c r="AX520" s="224"/>
    </row>
    <row r="521" spans="40:50" ht="18" customHeight="1" hidden="1">
      <c r="AN521" s="28"/>
      <c r="AV521" s="224"/>
      <c r="AW521" s="219">
        <f t="shared" si="16"/>
        <v>0</v>
      </c>
      <c r="AX521" s="224"/>
    </row>
    <row r="522" spans="40:50" ht="18" customHeight="1" hidden="1">
      <c r="AN522" s="28"/>
      <c r="AV522" s="224"/>
      <c r="AW522" s="219">
        <f t="shared" si="16"/>
        <v>0</v>
      </c>
      <c r="AX522" s="224"/>
    </row>
    <row r="523" spans="40:50" ht="18" customHeight="1" hidden="1">
      <c r="AN523" s="28"/>
      <c r="AV523" s="224"/>
      <c r="AW523" s="219">
        <f t="shared" si="16"/>
        <v>0</v>
      </c>
      <c r="AX523" s="224"/>
    </row>
    <row r="524" spans="40:50" ht="18" customHeight="1" hidden="1">
      <c r="AN524" s="28"/>
      <c r="AV524" s="224"/>
      <c r="AW524" s="219">
        <f t="shared" si="16"/>
        <v>0</v>
      </c>
      <c r="AX524" s="224"/>
    </row>
    <row r="525" spans="40:50" ht="18" customHeight="1" hidden="1">
      <c r="AN525" s="28"/>
      <c r="AV525" s="224"/>
      <c r="AW525" s="219">
        <f t="shared" si="16"/>
        <v>0</v>
      </c>
      <c r="AX525" s="224"/>
    </row>
    <row r="526" spans="40:50" ht="18" customHeight="1" hidden="1">
      <c r="AN526" s="28"/>
      <c r="AV526" s="224"/>
      <c r="AW526" s="219">
        <f t="shared" si="16"/>
        <v>0</v>
      </c>
      <c r="AX526" s="224"/>
    </row>
    <row r="527" spans="40:50" ht="18" customHeight="1" hidden="1">
      <c r="AN527" s="28"/>
      <c r="AV527" s="224"/>
      <c r="AW527" s="219">
        <f t="shared" si="16"/>
        <v>0</v>
      </c>
      <c r="AX527" s="224"/>
    </row>
    <row r="528" spans="40:50" ht="18" customHeight="1" hidden="1">
      <c r="AN528" s="28"/>
      <c r="AV528" s="224"/>
      <c r="AW528" s="219">
        <f t="shared" si="16"/>
        <v>0</v>
      </c>
      <c r="AX528" s="224"/>
    </row>
    <row r="529" spans="40:50" ht="18" customHeight="1" hidden="1">
      <c r="AN529" s="28"/>
      <c r="AV529" s="224"/>
      <c r="AW529" s="219">
        <f t="shared" si="16"/>
        <v>0</v>
      </c>
      <c r="AX529" s="224"/>
    </row>
    <row r="530" spans="40:50" ht="18" customHeight="1" hidden="1">
      <c r="AN530" s="28"/>
      <c r="AV530" s="224"/>
      <c r="AW530" s="219">
        <f t="shared" si="16"/>
        <v>0</v>
      </c>
      <c r="AX530" s="224"/>
    </row>
    <row r="531" spans="40:50" ht="18" customHeight="1" hidden="1">
      <c r="AN531" s="28"/>
      <c r="AV531" s="224"/>
      <c r="AW531" s="219">
        <f t="shared" si="16"/>
        <v>0</v>
      </c>
      <c r="AX531" s="224"/>
    </row>
    <row r="532" spans="40:50" ht="18" customHeight="1" hidden="1">
      <c r="AN532" s="28"/>
      <c r="AV532" s="224"/>
      <c r="AW532" s="219">
        <f t="shared" si="16"/>
        <v>0</v>
      </c>
      <c r="AX532" s="224"/>
    </row>
    <row r="533" spans="40:50" ht="18" customHeight="1" hidden="1">
      <c r="AN533" s="28"/>
      <c r="AV533" s="224"/>
      <c r="AW533" s="219">
        <f t="shared" si="16"/>
        <v>0</v>
      </c>
      <c r="AX533" s="224"/>
    </row>
    <row r="534" spans="40:50" ht="18" customHeight="1" hidden="1">
      <c r="AN534" s="28"/>
      <c r="AV534" s="224"/>
      <c r="AW534" s="219">
        <f t="shared" si="16"/>
        <v>0</v>
      </c>
      <c r="AX534" s="224"/>
    </row>
    <row r="535" spans="40:50" ht="18" customHeight="1" hidden="1">
      <c r="AN535" s="28"/>
      <c r="AV535" s="224"/>
      <c r="AW535" s="219">
        <f t="shared" si="16"/>
        <v>0</v>
      </c>
      <c r="AX535" s="224"/>
    </row>
    <row r="536" spans="40:50" ht="18" customHeight="1" hidden="1">
      <c r="AN536" s="28"/>
      <c r="AV536" s="224"/>
      <c r="AW536" s="219">
        <f t="shared" si="16"/>
        <v>0</v>
      </c>
      <c r="AX536" s="224"/>
    </row>
    <row r="537" spans="40:50" ht="18" customHeight="1" hidden="1">
      <c r="AN537" s="28"/>
      <c r="AV537" s="224"/>
      <c r="AW537" s="219">
        <f t="shared" si="16"/>
        <v>0</v>
      </c>
      <c r="AX537" s="224"/>
    </row>
    <row r="538" spans="40:50" ht="18" customHeight="1" hidden="1">
      <c r="AN538" s="28"/>
      <c r="AV538" s="224"/>
      <c r="AW538" s="219">
        <f t="shared" si="16"/>
        <v>0</v>
      </c>
      <c r="AX538" s="224"/>
    </row>
    <row r="539" spans="40:50" ht="18" customHeight="1" hidden="1">
      <c r="AN539" s="28"/>
      <c r="AV539" s="224"/>
      <c r="AW539" s="219">
        <f t="shared" si="16"/>
        <v>0</v>
      </c>
      <c r="AX539" s="224"/>
    </row>
    <row r="540" spans="40:50" ht="18" customHeight="1" hidden="1">
      <c r="AN540" s="28"/>
      <c r="AV540" s="224"/>
      <c r="AW540" s="219">
        <f t="shared" si="16"/>
        <v>0</v>
      </c>
      <c r="AX540" s="224"/>
    </row>
    <row r="541" spans="40:50" ht="18" customHeight="1" hidden="1">
      <c r="AN541" s="28"/>
      <c r="AV541" s="224"/>
      <c r="AW541" s="219">
        <f t="shared" si="16"/>
        <v>0</v>
      </c>
      <c r="AX541" s="224"/>
    </row>
    <row r="542" spans="40:50" ht="18" customHeight="1" hidden="1">
      <c r="AN542" s="28"/>
      <c r="AV542" s="224"/>
      <c r="AW542" s="219">
        <f t="shared" si="16"/>
        <v>0</v>
      </c>
      <c r="AX542" s="224"/>
    </row>
    <row r="543" spans="40:50" ht="18" customHeight="1" hidden="1">
      <c r="AN543" s="28"/>
      <c r="AV543" s="224"/>
      <c r="AW543" s="219">
        <f t="shared" si="16"/>
        <v>0</v>
      </c>
      <c r="AX543" s="224"/>
    </row>
    <row r="544" spans="40:50" ht="18" customHeight="1" hidden="1">
      <c r="AN544" s="28"/>
      <c r="AV544" s="224"/>
      <c r="AW544" s="219">
        <f t="shared" si="16"/>
        <v>0</v>
      </c>
      <c r="AX544" s="224"/>
    </row>
    <row r="545" spans="40:50" ht="18" customHeight="1" hidden="1">
      <c r="AN545" s="28"/>
      <c r="AV545" s="224"/>
      <c r="AW545" s="219">
        <f t="shared" si="16"/>
        <v>0</v>
      </c>
      <c r="AX545" s="224"/>
    </row>
    <row r="546" spans="40:50" ht="18" customHeight="1" hidden="1">
      <c r="AN546" s="28"/>
      <c r="AV546" s="224"/>
      <c r="AW546" s="219">
        <f t="shared" si="16"/>
        <v>0</v>
      </c>
      <c r="AX546" s="224"/>
    </row>
    <row r="547" spans="40:50" ht="18" customHeight="1" hidden="1">
      <c r="AN547" s="28"/>
      <c r="AV547" s="224"/>
      <c r="AW547" s="219">
        <f t="shared" si="16"/>
        <v>0</v>
      </c>
      <c r="AX547" s="224"/>
    </row>
    <row r="548" spans="40:50" ht="18" customHeight="1" hidden="1">
      <c r="AN548" s="28"/>
      <c r="AV548" s="224"/>
      <c r="AW548" s="219">
        <f t="shared" si="16"/>
        <v>0</v>
      </c>
      <c r="AX548" s="224"/>
    </row>
    <row r="549" spans="40:50" ht="18" customHeight="1" hidden="1">
      <c r="AN549" s="28"/>
      <c r="AV549" s="224"/>
      <c r="AW549" s="219">
        <f t="shared" si="16"/>
        <v>0</v>
      </c>
      <c r="AX549" s="224"/>
    </row>
    <row r="550" spans="40:50" ht="18" customHeight="1" hidden="1">
      <c r="AN550" s="28"/>
      <c r="AV550" s="224"/>
      <c r="AW550" s="219">
        <f t="shared" si="16"/>
        <v>0</v>
      </c>
      <c r="AX550" s="224"/>
    </row>
    <row r="551" spans="40:50" ht="18" customHeight="1" hidden="1">
      <c r="AN551" s="28"/>
      <c r="AV551" s="224"/>
      <c r="AW551" s="219">
        <f t="shared" si="16"/>
        <v>0</v>
      </c>
      <c r="AX551" s="224"/>
    </row>
    <row r="552" spans="40:50" ht="18" customHeight="1" hidden="1">
      <c r="AN552" s="28"/>
      <c r="AV552" s="224"/>
      <c r="AW552" s="219">
        <f t="shared" si="16"/>
        <v>0</v>
      </c>
      <c r="AX552" s="224"/>
    </row>
    <row r="553" spans="40:50" ht="18" customHeight="1" hidden="1">
      <c r="AN553" s="28"/>
      <c r="AV553" s="224"/>
      <c r="AW553" s="219">
        <f t="shared" si="16"/>
        <v>0</v>
      </c>
      <c r="AX553" s="224"/>
    </row>
    <row r="554" spans="40:50" ht="18" customHeight="1" hidden="1">
      <c r="AN554" s="28"/>
      <c r="AV554" s="224"/>
      <c r="AW554" s="219">
        <f t="shared" si="16"/>
        <v>0</v>
      </c>
      <c r="AX554" s="224"/>
    </row>
    <row r="555" spans="40:50" ht="18" customHeight="1" hidden="1">
      <c r="AN555" s="28"/>
      <c r="AV555" s="224"/>
      <c r="AW555" s="219">
        <f t="shared" si="16"/>
        <v>0</v>
      </c>
      <c r="AX555" s="224"/>
    </row>
    <row r="556" spans="40:50" ht="18" customHeight="1" hidden="1">
      <c r="AN556" s="28"/>
      <c r="AV556" s="224"/>
      <c r="AW556" s="219">
        <f t="shared" si="16"/>
        <v>0</v>
      </c>
      <c r="AX556" s="224"/>
    </row>
    <row r="557" spans="40:50" ht="18" customHeight="1" hidden="1">
      <c r="AN557" s="28"/>
      <c r="AV557" s="224"/>
      <c r="AW557" s="219">
        <f t="shared" si="16"/>
        <v>0</v>
      </c>
      <c r="AX557" s="224"/>
    </row>
    <row r="558" spans="40:50" ht="18" customHeight="1" hidden="1">
      <c r="AN558" s="28"/>
      <c r="AV558" s="224"/>
      <c r="AW558" s="219">
        <f t="shared" si="16"/>
        <v>0</v>
      </c>
      <c r="AX558" s="224"/>
    </row>
    <row r="559" spans="40:50" ht="18" customHeight="1" hidden="1">
      <c r="AN559" s="28"/>
      <c r="AV559" s="224"/>
      <c r="AW559" s="219">
        <f t="shared" si="16"/>
        <v>0</v>
      </c>
      <c r="AX559" s="224"/>
    </row>
    <row r="560" spans="40:50" ht="18" customHeight="1" hidden="1">
      <c r="AN560" s="28"/>
      <c r="AV560" s="224"/>
      <c r="AW560" s="219">
        <f t="shared" si="16"/>
        <v>0</v>
      </c>
      <c r="AX560" s="224"/>
    </row>
    <row r="561" spans="40:50" ht="18" customHeight="1" hidden="1">
      <c r="AN561" s="28"/>
      <c r="AV561" s="224"/>
      <c r="AW561" s="219">
        <f t="shared" si="16"/>
        <v>0</v>
      </c>
      <c r="AX561" s="224"/>
    </row>
    <row r="562" spans="40:50" ht="18" customHeight="1" hidden="1">
      <c r="AN562" s="28"/>
      <c r="AV562" s="224"/>
      <c r="AW562" s="219">
        <f t="shared" si="16"/>
        <v>0</v>
      </c>
      <c r="AX562" s="224"/>
    </row>
    <row r="563" spans="40:50" ht="18" customHeight="1" hidden="1">
      <c r="AN563" s="28"/>
      <c r="AV563" s="224"/>
      <c r="AW563" s="219">
        <f t="shared" si="16"/>
        <v>0</v>
      </c>
      <c r="AX563" s="224"/>
    </row>
    <row r="564" spans="40:50" ht="18" customHeight="1" hidden="1">
      <c r="AN564" s="28"/>
      <c r="AV564" s="224"/>
      <c r="AW564" s="219">
        <f t="shared" si="16"/>
        <v>0</v>
      </c>
      <c r="AX564" s="224"/>
    </row>
    <row r="565" spans="40:50" ht="18" customHeight="1" hidden="1">
      <c r="AN565" s="28"/>
      <c r="AV565" s="224"/>
      <c r="AW565" s="219">
        <f t="shared" si="16"/>
        <v>0</v>
      </c>
      <c r="AX565" s="224"/>
    </row>
    <row r="566" spans="40:50" ht="18" customHeight="1" hidden="1">
      <c r="AN566" s="28"/>
      <c r="AV566" s="224"/>
      <c r="AW566" s="219">
        <f t="shared" si="16"/>
        <v>0</v>
      </c>
      <c r="AX566" s="224"/>
    </row>
    <row r="567" spans="40:50" ht="18" customHeight="1" hidden="1">
      <c r="AN567" s="28"/>
      <c r="AV567" s="224"/>
      <c r="AW567" s="219">
        <f t="shared" si="16"/>
        <v>0</v>
      </c>
      <c r="AX567" s="224"/>
    </row>
    <row r="568" spans="40:50" ht="18" customHeight="1" hidden="1">
      <c r="AN568" s="28"/>
      <c r="AV568" s="224"/>
      <c r="AW568" s="219">
        <f t="shared" si="16"/>
        <v>0</v>
      </c>
      <c r="AX568" s="224"/>
    </row>
    <row r="569" spans="40:50" ht="18" customHeight="1" hidden="1">
      <c r="AN569" s="28"/>
      <c r="AV569" s="224"/>
      <c r="AW569" s="219">
        <f t="shared" si="16"/>
        <v>0</v>
      </c>
      <c r="AX569" s="224"/>
    </row>
    <row r="570" spans="40:50" ht="18" customHeight="1" hidden="1">
      <c r="AN570" s="28"/>
      <c r="AV570" s="224"/>
      <c r="AW570" s="219">
        <f t="shared" si="16"/>
        <v>0</v>
      </c>
      <c r="AX570" s="224"/>
    </row>
    <row r="571" spans="40:50" ht="18" customHeight="1" hidden="1">
      <c r="AN571" s="28"/>
      <c r="AV571" s="224"/>
      <c r="AW571" s="219">
        <f t="shared" si="16"/>
        <v>0</v>
      </c>
      <c r="AX571" s="224"/>
    </row>
    <row r="572" spans="40:50" ht="18" customHeight="1" hidden="1">
      <c r="AN572" s="28"/>
      <c r="AV572" s="224"/>
      <c r="AW572" s="219">
        <f t="shared" si="16"/>
        <v>0</v>
      </c>
      <c r="AX572" s="224"/>
    </row>
    <row r="573" spans="40:50" ht="18" customHeight="1" hidden="1">
      <c r="AN573" s="28"/>
      <c r="AV573" s="224"/>
      <c r="AW573" s="219">
        <f t="shared" si="16"/>
        <v>0</v>
      </c>
      <c r="AX573" s="224"/>
    </row>
    <row r="574" spans="40:50" ht="18" customHeight="1" hidden="1">
      <c r="AN574" s="28"/>
      <c r="AV574" s="224"/>
      <c r="AW574" s="219">
        <f t="shared" si="16"/>
        <v>0</v>
      </c>
      <c r="AX574" s="224"/>
    </row>
    <row r="575" spans="40:50" ht="18" customHeight="1" hidden="1">
      <c r="AN575" s="28"/>
      <c r="AV575" s="224"/>
      <c r="AW575" s="219">
        <f t="shared" si="16"/>
        <v>0</v>
      </c>
      <c r="AX575" s="224"/>
    </row>
    <row r="576" spans="40:50" ht="18" customHeight="1" hidden="1">
      <c r="AN576" s="28"/>
      <c r="AV576" s="224"/>
      <c r="AW576" s="219">
        <f t="shared" si="16"/>
        <v>0</v>
      </c>
      <c r="AX576" s="224"/>
    </row>
    <row r="577" spans="40:50" ht="18" customHeight="1" hidden="1">
      <c r="AN577" s="28"/>
      <c r="AV577" s="224"/>
      <c r="AW577" s="219">
        <f t="shared" si="16"/>
        <v>0</v>
      </c>
      <c r="AX577" s="224"/>
    </row>
    <row r="578" spans="40:50" ht="18" customHeight="1" hidden="1">
      <c r="AN578" s="28"/>
      <c r="AV578" s="224"/>
      <c r="AW578" s="219">
        <f t="shared" si="16"/>
        <v>0</v>
      </c>
      <c r="AX578" s="224"/>
    </row>
    <row r="579" spans="40:50" ht="18" customHeight="1" hidden="1">
      <c r="AN579" s="28"/>
      <c r="AV579" s="224"/>
      <c r="AW579" s="219">
        <f t="shared" si="16"/>
        <v>0</v>
      </c>
      <c r="AX579" s="224"/>
    </row>
    <row r="580" spans="40:50" ht="18" customHeight="1" hidden="1">
      <c r="AN580" s="28"/>
      <c r="AV580" s="224"/>
      <c r="AW580" s="219">
        <f t="shared" si="16"/>
        <v>0</v>
      </c>
      <c r="AX580" s="224"/>
    </row>
    <row r="581" spans="40:50" ht="18" customHeight="1" hidden="1">
      <c r="AN581" s="28"/>
      <c r="AV581" s="224"/>
      <c r="AW581" s="219">
        <f t="shared" si="16"/>
        <v>0</v>
      </c>
      <c r="AX581" s="224"/>
    </row>
    <row r="582" spans="40:50" ht="18" customHeight="1" hidden="1">
      <c r="AN582" s="28"/>
      <c r="AV582" s="224"/>
      <c r="AW582" s="219">
        <f t="shared" si="16"/>
        <v>0</v>
      </c>
      <c r="AX582" s="224"/>
    </row>
    <row r="583" spans="40:50" ht="18" customHeight="1" hidden="1">
      <c r="AN583" s="28"/>
      <c r="AV583" s="224"/>
      <c r="AW583" s="219">
        <f t="shared" si="16"/>
        <v>0</v>
      </c>
      <c r="AX583" s="224"/>
    </row>
    <row r="584" spans="40:50" ht="18" customHeight="1" hidden="1">
      <c r="AN584" s="28"/>
      <c r="AV584" s="224"/>
      <c r="AW584" s="219">
        <f aca="true" t="shared" si="17" ref="AW584:AW647">ROUND((AN582),0)</f>
        <v>0</v>
      </c>
      <c r="AX584" s="224"/>
    </row>
    <row r="585" spans="40:50" ht="18" customHeight="1" hidden="1">
      <c r="AN585" s="28"/>
      <c r="AV585" s="224"/>
      <c r="AW585" s="219">
        <f t="shared" si="17"/>
        <v>0</v>
      </c>
      <c r="AX585" s="224"/>
    </row>
    <row r="586" spans="40:50" ht="18" customHeight="1" hidden="1">
      <c r="AN586" s="28"/>
      <c r="AV586" s="224"/>
      <c r="AW586" s="219">
        <f t="shared" si="17"/>
        <v>0</v>
      </c>
      <c r="AX586" s="224"/>
    </row>
    <row r="587" spans="40:50" ht="18" customHeight="1" hidden="1">
      <c r="AN587" s="28"/>
      <c r="AV587" s="224"/>
      <c r="AW587" s="219">
        <f t="shared" si="17"/>
        <v>0</v>
      </c>
      <c r="AX587" s="224"/>
    </row>
    <row r="588" spans="40:50" ht="18" customHeight="1" hidden="1">
      <c r="AN588" s="28"/>
      <c r="AV588" s="224"/>
      <c r="AW588" s="219">
        <f t="shared" si="17"/>
        <v>0</v>
      </c>
      <c r="AX588" s="224"/>
    </row>
    <row r="589" spans="40:50" ht="18" customHeight="1" hidden="1">
      <c r="AN589" s="28"/>
      <c r="AV589" s="224"/>
      <c r="AW589" s="219">
        <f t="shared" si="17"/>
        <v>0</v>
      </c>
      <c r="AX589" s="224"/>
    </row>
    <row r="590" spans="40:50" ht="18" customHeight="1" hidden="1">
      <c r="AN590" s="28"/>
      <c r="AV590" s="224"/>
      <c r="AW590" s="219">
        <f t="shared" si="17"/>
        <v>0</v>
      </c>
      <c r="AX590" s="224"/>
    </row>
    <row r="591" spans="40:50" ht="18" customHeight="1" hidden="1">
      <c r="AN591" s="28"/>
      <c r="AV591" s="224"/>
      <c r="AW591" s="219">
        <f t="shared" si="17"/>
        <v>0</v>
      </c>
      <c r="AX591" s="224"/>
    </row>
    <row r="592" spans="40:50" ht="18" customHeight="1" hidden="1">
      <c r="AN592" s="28"/>
      <c r="AV592" s="224"/>
      <c r="AW592" s="219">
        <f t="shared" si="17"/>
        <v>0</v>
      </c>
      <c r="AX592" s="224"/>
    </row>
    <row r="593" spans="40:50" ht="18" customHeight="1" hidden="1">
      <c r="AN593" s="28"/>
      <c r="AV593" s="224"/>
      <c r="AW593" s="219">
        <f t="shared" si="17"/>
        <v>0</v>
      </c>
      <c r="AX593" s="224"/>
    </row>
    <row r="594" spans="40:50" ht="18" customHeight="1" hidden="1">
      <c r="AN594" s="28"/>
      <c r="AV594" s="224"/>
      <c r="AW594" s="219">
        <f t="shared" si="17"/>
        <v>0</v>
      </c>
      <c r="AX594" s="224"/>
    </row>
    <row r="595" spans="40:50" ht="18" customHeight="1" hidden="1">
      <c r="AN595" s="28"/>
      <c r="AV595" s="224"/>
      <c r="AW595" s="219">
        <f t="shared" si="17"/>
        <v>0</v>
      </c>
      <c r="AX595" s="224"/>
    </row>
    <row r="596" spans="40:50" ht="18" customHeight="1" hidden="1">
      <c r="AN596" s="28"/>
      <c r="AV596" s="224"/>
      <c r="AW596" s="219">
        <f t="shared" si="17"/>
        <v>0</v>
      </c>
      <c r="AX596" s="224"/>
    </row>
    <row r="597" spans="40:50" ht="18" customHeight="1" hidden="1">
      <c r="AN597" s="28"/>
      <c r="AV597" s="224"/>
      <c r="AW597" s="219">
        <f t="shared" si="17"/>
        <v>0</v>
      </c>
      <c r="AX597" s="224"/>
    </row>
    <row r="598" spans="40:50" ht="18" customHeight="1" hidden="1">
      <c r="AN598" s="28"/>
      <c r="AV598" s="224"/>
      <c r="AW598" s="219">
        <f t="shared" si="17"/>
        <v>0</v>
      </c>
      <c r="AX598" s="224"/>
    </row>
    <row r="599" spans="40:50" ht="18" customHeight="1" hidden="1">
      <c r="AN599" s="28"/>
      <c r="AV599" s="224"/>
      <c r="AW599" s="219">
        <f t="shared" si="17"/>
        <v>0</v>
      </c>
      <c r="AX599" s="224"/>
    </row>
    <row r="600" spans="40:50" ht="18" customHeight="1" hidden="1">
      <c r="AN600" s="28"/>
      <c r="AV600" s="224"/>
      <c r="AW600" s="219">
        <f t="shared" si="17"/>
        <v>0</v>
      </c>
      <c r="AX600" s="224"/>
    </row>
    <row r="601" spans="40:50" ht="18" customHeight="1" hidden="1">
      <c r="AN601" s="28"/>
      <c r="AV601" s="224"/>
      <c r="AW601" s="219">
        <f t="shared" si="17"/>
        <v>0</v>
      </c>
      <c r="AX601" s="224"/>
    </row>
    <row r="602" spans="40:50" ht="18" customHeight="1" hidden="1">
      <c r="AN602" s="28"/>
      <c r="AV602" s="224"/>
      <c r="AW602" s="219">
        <f t="shared" si="17"/>
        <v>0</v>
      </c>
      <c r="AX602" s="224"/>
    </row>
    <row r="603" spans="40:50" ht="18" customHeight="1" hidden="1">
      <c r="AN603" s="28"/>
      <c r="AV603" s="224"/>
      <c r="AW603" s="219">
        <f t="shared" si="17"/>
        <v>0</v>
      </c>
      <c r="AX603" s="224"/>
    </row>
    <row r="604" spans="40:50" ht="18" customHeight="1" hidden="1">
      <c r="AN604" s="28"/>
      <c r="AV604" s="224"/>
      <c r="AW604" s="219">
        <f t="shared" si="17"/>
        <v>0</v>
      </c>
      <c r="AX604" s="224"/>
    </row>
    <row r="605" spans="40:50" ht="18" customHeight="1" hidden="1">
      <c r="AN605" s="28"/>
      <c r="AV605" s="224"/>
      <c r="AW605" s="219">
        <f t="shared" si="17"/>
        <v>0</v>
      </c>
      <c r="AX605" s="224"/>
    </row>
    <row r="606" spans="40:50" ht="18" customHeight="1" hidden="1">
      <c r="AN606" s="28"/>
      <c r="AV606" s="224"/>
      <c r="AW606" s="219">
        <f t="shared" si="17"/>
        <v>0</v>
      </c>
      <c r="AX606" s="224"/>
    </row>
    <row r="607" spans="40:50" ht="18" customHeight="1" hidden="1">
      <c r="AN607" s="28"/>
      <c r="AV607" s="224"/>
      <c r="AW607" s="219">
        <f t="shared" si="17"/>
        <v>0</v>
      </c>
      <c r="AX607" s="224"/>
    </row>
    <row r="608" spans="40:50" ht="18" customHeight="1" hidden="1">
      <c r="AN608" s="28"/>
      <c r="AV608" s="224"/>
      <c r="AW608" s="219">
        <f t="shared" si="17"/>
        <v>0</v>
      </c>
      <c r="AX608" s="224"/>
    </row>
    <row r="609" spans="40:50" ht="18" customHeight="1" hidden="1">
      <c r="AN609" s="28"/>
      <c r="AV609" s="224"/>
      <c r="AW609" s="219">
        <f t="shared" si="17"/>
        <v>0</v>
      </c>
      <c r="AX609" s="224"/>
    </row>
    <row r="610" spans="40:50" ht="18" customHeight="1" hidden="1">
      <c r="AN610" s="28"/>
      <c r="AV610" s="224"/>
      <c r="AW610" s="219">
        <f t="shared" si="17"/>
        <v>0</v>
      </c>
      <c r="AX610" s="224"/>
    </row>
    <row r="611" spans="40:50" ht="18" customHeight="1" hidden="1">
      <c r="AN611" s="28"/>
      <c r="AV611" s="224"/>
      <c r="AW611" s="219">
        <f t="shared" si="17"/>
        <v>0</v>
      </c>
      <c r="AX611" s="224"/>
    </row>
    <row r="612" spans="40:50" ht="18" customHeight="1" hidden="1">
      <c r="AN612" s="28"/>
      <c r="AV612" s="224"/>
      <c r="AW612" s="219">
        <f t="shared" si="17"/>
        <v>0</v>
      </c>
      <c r="AX612" s="224"/>
    </row>
    <row r="613" spans="40:50" ht="18" customHeight="1" hidden="1">
      <c r="AN613" s="28"/>
      <c r="AV613" s="224"/>
      <c r="AW613" s="219">
        <f t="shared" si="17"/>
        <v>0</v>
      </c>
      <c r="AX613" s="224"/>
    </row>
    <row r="614" spans="40:50" ht="18" customHeight="1" hidden="1">
      <c r="AN614" s="28"/>
      <c r="AV614" s="224"/>
      <c r="AW614" s="219">
        <f t="shared" si="17"/>
        <v>0</v>
      </c>
      <c r="AX614" s="224"/>
    </row>
    <row r="615" spans="40:50" ht="18" customHeight="1" hidden="1">
      <c r="AN615" s="28"/>
      <c r="AV615" s="224"/>
      <c r="AW615" s="219">
        <f t="shared" si="17"/>
        <v>0</v>
      </c>
      <c r="AX615" s="224"/>
    </row>
    <row r="616" spans="40:50" ht="18" customHeight="1" hidden="1">
      <c r="AN616" s="28"/>
      <c r="AV616" s="224"/>
      <c r="AW616" s="219">
        <f t="shared" si="17"/>
        <v>0</v>
      </c>
      <c r="AX616" s="224"/>
    </row>
    <row r="617" spans="40:50" ht="18" customHeight="1" hidden="1">
      <c r="AN617" s="28"/>
      <c r="AV617" s="224"/>
      <c r="AW617" s="219">
        <f t="shared" si="17"/>
        <v>0</v>
      </c>
      <c r="AX617" s="224"/>
    </row>
    <row r="618" spans="40:50" ht="18" customHeight="1" hidden="1">
      <c r="AN618" s="28"/>
      <c r="AV618" s="224"/>
      <c r="AW618" s="219">
        <f t="shared" si="17"/>
        <v>0</v>
      </c>
      <c r="AX618" s="224"/>
    </row>
    <row r="619" spans="40:50" ht="18" customHeight="1" hidden="1">
      <c r="AN619" s="28"/>
      <c r="AV619" s="224"/>
      <c r="AW619" s="219">
        <f t="shared" si="17"/>
        <v>0</v>
      </c>
      <c r="AX619" s="224"/>
    </row>
    <row r="620" spans="40:50" ht="18" customHeight="1" hidden="1">
      <c r="AN620" s="28"/>
      <c r="AV620" s="224"/>
      <c r="AW620" s="219">
        <f t="shared" si="17"/>
        <v>0</v>
      </c>
      <c r="AX620" s="224"/>
    </row>
    <row r="621" spans="40:50" ht="18" customHeight="1" hidden="1">
      <c r="AN621" s="28"/>
      <c r="AV621" s="224"/>
      <c r="AW621" s="219">
        <f t="shared" si="17"/>
        <v>0</v>
      </c>
      <c r="AX621" s="224"/>
    </row>
    <row r="622" spans="40:50" ht="18" customHeight="1" hidden="1">
      <c r="AN622" s="28"/>
      <c r="AV622" s="224"/>
      <c r="AW622" s="219">
        <f t="shared" si="17"/>
        <v>0</v>
      </c>
      <c r="AX622" s="224"/>
    </row>
    <row r="623" spans="40:50" ht="18" customHeight="1" hidden="1">
      <c r="AN623" s="28"/>
      <c r="AV623" s="224"/>
      <c r="AW623" s="219">
        <f t="shared" si="17"/>
        <v>0</v>
      </c>
      <c r="AX623" s="224"/>
    </row>
    <row r="624" spans="40:50" ht="18" customHeight="1" hidden="1">
      <c r="AN624" s="28"/>
      <c r="AV624" s="224"/>
      <c r="AW624" s="219">
        <f t="shared" si="17"/>
        <v>0</v>
      </c>
      <c r="AX624" s="224"/>
    </row>
    <row r="625" spans="40:50" ht="18" customHeight="1" hidden="1">
      <c r="AN625" s="28"/>
      <c r="AV625" s="224"/>
      <c r="AW625" s="219">
        <f t="shared" si="17"/>
        <v>0</v>
      </c>
      <c r="AX625" s="224"/>
    </row>
    <row r="626" spans="40:50" ht="18" customHeight="1" hidden="1">
      <c r="AN626" s="28"/>
      <c r="AV626" s="224"/>
      <c r="AW626" s="219">
        <f t="shared" si="17"/>
        <v>0</v>
      </c>
      <c r="AX626" s="224"/>
    </row>
    <row r="627" spans="40:50" ht="18" customHeight="1" hidden="1">
      <c r="AN627" s="28"/>
      <c r="AV627" s="224"/>
      <c r="AW627" s="219">
        <f t="shared" si="17"/>
        <v>0</v>
      </c>
      <c r="AX627" s="224"/>
    </row>
    <row r="628" spans="40:50" ht="18" customHeight="1" hidden="1">
      <c r="AN628" s="28"/>
      <c r="AV628" s="224"/>
      <c r="AW628" s="219">
        <f t="shared" si="17"/>
        <v>0</v>
      </c>
      <c r="AX628" s="224"/>
    </row>
    <row r="629" spans="40:50" ht="18" customHeight="1" hidden="1">
      <c r="AN629" s="28"/>
      <c r="AV629" s="224"/>
      <c r="AW629" s="219">
        <f t="shared" si="17"/>
        <v>0</v>
      </c>
      <c r="AX629" s="224"/>
    </row>
    <row r="630" spans="40:50" ht="18" customHeight="1" hidden="1">
      <c r="AN630" s="28"/>
      <c r="AV630" s="224"/>
      <c r="AW630" s="219">
        <f t="shared" si="17"/>
        <v>0</v>
      </c>
      <c r="AX630" s="224"/>
    </row>
    <row r="631" spans="40:50" ht="18" customHeight="1" hidden="1">
      <c r="AN631" s="28"/>
      <c r="AV631" s="224"/>
      <c r="AW631" s="219">
        <f t="shared" si="17"/>
        <v>0</v>
      </c>
      <c r="AX631" s="224"/>
    </row>
    <row r="632" spans="40:50" ht="18" customHeight="1" hidden="1">
      <c r="AN632" s="28"/>
      <c r="AV632" s="224"/>
      <c r="AW632" s="219">
        <f t="shared" si="17"/>
        <v>0</v>
      </c>
      <c r="AX632" s="224"/>
    </row>
    <row r="633" spans="40:50" ht="18" customHeight="1" hidden="1">
      <c r="AN633" s="28"/>
      <c r="AV633" s="224"/>
      <c r="AW633" s="219">
        <f t="shared" si="17"/>
        <v>0</v>
      </c>
      <c r="AX633" s="224"/>
    </row>
    <row r="634" spans="40:50" ht="18" customHeight="1" hidden="1">
      <c r="AN634" s="28"/>
      <c r="AV634" s="224"/>
      <c r="AW634" s="219">
        <f t="shared" si="17"/>
        <v>0</v>
      </c>
      <c r="AX634" s="224"/>
    </row>
    <row r="635" spans="40:50" ht="18" customHeight="1" hidden="1">
      <c r="AN635" s="28"/>
      <c r="AV635" s="224"/>
      <c r="AW635" s="219">
        <f t="shared" si="17"/>
        <v>0</v>
      </c>
      <c r="AX635" s="224"/>
    </row>
    <row r="636" spans="40:50" ht="18" customHeight="1" hidden="1">
      <c r="AN636" s="28"/>
      <c r="AV636" s="224"/>
      <c r="AW636" s="219">
        <f t="shared" si="17"/>
        <v>0</v>
      </c>
      <c r="AX636" s="224"/>
    </row>
    <row r="637" spans="40:50" ht="18" customHeight="1" hidden="1">
      <c r="AN637" s="28"/>
      <c r="AV637" s="224"/>
      <c r="AW637" s="219">
        <f t="shared" si="17"/>
        <v>0</v>
      </c>
      <c r="AX637" s="224"/>
    </row>
    <row r="638" spans="40:50" ht="18" customHeight="1" hidden="1">
      <c r="AN638" s="28"/>
      <c r="AV638" s="224"/>
      <c r="AW638" s="219">
        <f t="shared" si="17"/>
        <v>0</v>
      </c>
      <c r="AX638" s="224"/>
    </row>
    <row r="639" spans="40:50" ht="18" customHeight="1" hidden="1">
      <c r="AN639" s="28"/>
      <c r="AV639" s="224"/>
      <c r="AW639" s="219">
        <f t="shared" si="17"/>
        <v>0</v>
      </c>
      <c r="AX639" s="224"/>
    </row>
    <row r="640" spans="40:50" ht="18" customHeight="1" hidden="1">
      <c r="AN640" s="28"/>
      <c r="AV640" s="224"/>
      <c r="AW640" s="219">
        <f t="shared" si="17"/>
        <v>0</v>
      </c>
      <c r="AX640" s="224"/>
    </row>
    <row r="641" spans="40:50" ht="18" customHeight="1" hidden="1">
      <c r="AN641" s="28"/>
      <c r="AV641" s="224"/>
      <c r="AW641" s="219">
        <f t="shared" si="17"/>
        <v>0</v>
      </c>
      <c r="AX641" s="224"/>
    </row>
    <row r="642" spans="40:50" ht="18" customHeight="1" hidden="1">
      <c r="AN642" s="28"/>
      <c r="AV642" s="224"/>
      <c r="AW642" s="219">
        <f t="shared" si="17"/>
        <v>0</v>
      </c>
      <c r="AX642" s="224"/>
    </row>
    <row r="643" spans="40:50" ht="18" customHeight="1" hidden="1">
      <c r="AN643" s="28"/>
      <c r="AV643" s="224"/>
      <c r="AW643" s="219">
        <f t="shared" si="17"/>
        <v>0</v>
      </c>
      <c r="AX643" s="224"/>
    </row>
    <row r="644" spans="40:50" ht="18" customHeight="1" hidden="1">
      <c r="AN644" s="28"/>
      <c r="AV644" s="224"/>
      <c r="AW644" s="219">
        <f t="shared" si="17"/>
        <v>0</v>
      </c>
      <c r="AX644" s="224"/>
    </row>
    <row r="645" spans="40:50" ht="18" customHeight="1" hidden="1">
      <c r="AN645" s="28"/>
      <c r="AV645" s="224"/>
      <c r="AW645" s="219">
        <f t="shared" si="17"/>
        <v>0</v>
      </c>
      <c r="AX645" s="224"/>
    </row>
    <row r="646" spans="40:50" ht="18" customHeight="1" hidden="1">
      <c r="AN646" s="28"/>
      <c r="AV646" s="224"/>
      <c r="AW646" s="219">
        <f t="shared" si="17"/>
        <v>0</v>
      </c>
      <c r="AX646" s="224"/>
    </row>
    <row r="647" spans="40:50" ht="18" customHeight="1" hidden="1">
      <c r="AN647" s="28"/>
      <c r="AV647" s="224"/>
      <c r="AW647" s="219">
        <f t="shared" si="17"/>
        <v>0</v>
      </c>
      <c r="AX647" s="224"/>
    </row>
    <row r="648" spans="40:50" ht="18" customHeight="1" hidden="1">
      <c r="AN648" s="28"/>
      <c r="AV648" s="224"/>
      <c r="AW648" s="219">
        <f aca="true" t="shared" si="18" ref="AW648:AW711">ROUND((AN646),0)</f>
        <v>0</v>
      </c>
      <c r="AX648" s="224"/>
    </row>
    <row r="649" spans="40:50" ht="18" customHeight="1" hidden="1">
      <c r="AN649" s="28"/>
      <c r="AV649" s="224"/>
      <c r="AW649" s="219">
        <f t="shared" si="18"/>
        <v>0</v>
      </c>
      <c r="AX649" s="224"/>
    </row>
    <row r="650" spans="40:50" ht="18" customHeight="1" hidden="1">
      <c r="AN650" s="28"/>
      <c r="AV650" s="224"/>
      <c r="AW650" s="219">
        <f t="shared" si="18"/>
        <v>0</v>
      </c>
      <c r="AX650" s="224"/>
    </row>
    <row r="651" spans="40:50" ht="18" customHeight="1" hidden="1">
      <c r="AN651" s="28"/>
      <c r="AV651" s="224"/>
      <c r="AW651" s="219">
        <f t="shared" si="18"/>
        <v>0</v>
      </c>
      <c r="AX651" s="224"/>
    </row>
    <row r="652" spans="40:50" ht="18" customHeight="1" hidden="1">
      <c r="AN652" s="28"/>
      <c r="AV652" s="224"/>
      <c r="AW652" s="219">
        <f t="shared" si="18"/>
        <v>0</v>
      </c>
      <c r="AX652" s="224"/>
    </row>
    <row r="653" spans="40:50" ht="18" customHeight="1" hidden="1">
      <c r="AN653" s="28"/>
      <c r="AV653" s="224"/>
      <c r="AW653" s="219">
        <f t="shared" si="18"/>
        <v>0</v>
      </c>
      <c r="AX653" s="224"/>
    </row>
    <row r="654" spans="40:50" ht="18" customHeight="1" hidden="1">
      <c r="AN654" s="28"/>
      <c r="AV654" s="224"/>
      <c r="AW654" s="219">
        <f t="shared" si="18"/>
        <v>0</v>
      </c>
      <c r="AX654" s="224"/>
    </row>
    <row r="655" spans="40:50" ht="18" customHeight="1" hidden="1">
      <c r="AN655" s="28"/>
      <c r="AV655" s="224"/>
      <c r="AW655" s="219">
        <f t="shared" si="18"/>
        <v>0</v>
      </c>
      <c r="AX655" s="224"/>
    </row>
    <row r="656" spans="40:50" ht="18" customHeight="1" hidden="1">
      <c r="AN656" s="28"/>
      <c r="AV656" s="224"/>
      <c r="AW656" s="219">
        <f t="shared" si="18"/>
        <v>0</v>
      </c>
      <c r="AX656" s="224"/>
    </row>
    <row r="657" spans="40:50" ht="18" customHeight="1" hidden="1">
      <c r="AN657" s="28"/>
      <c r="AV657" s="224"/>
      <c r="AW657" s="219">
        <f t="shared" si="18"/>
        <v>0</v>
      </c>
      <c r="AX657" s="224"/>
    </row>
    <row r="658" spans="40:50" ht="18" customHeight="1" hidden="1">
      <c r="AN658" s="28"/>
      <c r="AV658" s="224"/>
      <c r="AW658" s="219">
        <f t="shared" si="18"/>
        <v>0</v>
      </c>
      <c r="AX658" s="224"/>
    </row>
    <row r="659" spans="40:50" ht="18" customHeight="1" hidden="1">
      <c r="AN659" s="28"/>
      <c r="AV659" s="224"/>
      <c r="AW659" s="219">
        <f t="shared" si="18"/>
        <v>0</v>
      </c>
      <c r="AX659" s="224"/>
    </row>
    <row r="660" spans="40:50" ht="18" customHeight="1" hidden="1">
      <c r="AN660" s="28"/>
      <c r="AV660" s="224"/>
      <c r="AW660" s="219">
        <f t="shared" si="18"/>
        <v>0</v>
      </c>
      <c r="AX660" s="224"/>
    </row>
    <row r="661" spans="40:50" ht="18" customHeight="1" hidden="1">
      <c r="AN661" s="28"/>
      <c r="AV661" s="224"/>
      <c r="AW661" s="219">
        <f t="shared" si="18"/>
        <v>0</v>
      </c>
      <c r="AX661" s="224"/>
    </row>
    <row r="662" spans="40:50" ht="18" customHeight="1" hidden="1">
      <c r="AN662" s="28"/>
      <c r="AV662" s="224"/>
      <c r="AW662" s="219">
        <f t="shared" si="18"/>
        <v>0</v>
      </c>
      <c r="AX662" s="224"/>
    </row>
    <row r="663" spans="40:50" ht="18" customHeight="1" hidden="1">
      <c r="AN663" s="28"/>
      <c r="AV663" s="224"/>
      <c r="AW663" s="219">
        <f t="shared" si="18"/>
        <v>0</v>
      </c>
      <c r="AX663" s="224"/>
    </row>
    <row r="664" spans="40:50" ht="18" customHeight="1" hidden="1">
      <c r="AN664" s="28"/>
      <c r="AV664" s="224"/>
      <c r="AW664" s="219">
        <f t="shared" si="18"/>
        <v>0</v>
      </c>
      <c r="AX664" s="224"/>
    </row>
    <row r="665" spans="40:50" ht="18" customHeight="1" hidden="1">
      <c r="AN665" s="28"/>
      <c r="AV665" s="224"/>
      <c r="AW665" s="219">
        <f t="shared" si="18"/>
        <v>0</v>
      </c>
      <c r="AX665" s="224"/>
    </row>
    <row r="666" spans="40:50" ht="18" customHeight="1" hidden="1">
      <c r="AN666" s="28"/>
      <c r="AV666" s="224"/>
      <c r="AW666" s="219">
        <f t="shared" si="18"/>
        <v>0</v>
      </c>
      <c r="AX666" s="224"/>
    </row>
    <row r="667" spans="40:50" ht="18" customHeight="1" hidden="1">
      <c r="AN667" s="28"/>
      <c r="AV667" s="224"/>
      <c r="AW667" s="219">
        <f t="shared" si="18"/>
        <v>0</v>
      </c>
      <c r="AX667" s="224"/>
    </row>
    <row r="668" spans="40:50" ht="18" customHeight="1" hidden="1">
      <c r="AN668" s="28"/>
      <c r="AV668" s="224"/>
      <c r="AW668" s="219">
        <f t="shared" si="18"/>
        <v>0</v>
      </c>
      <c r="AX668" s="224"/>
    </row>
    <row r="669" spans="40:50" ht="18" customHeight="1" hidden="1">
      <c r="AN669" s="28"/>
      <c r="AV669" s="224"/>
      <c r="AW669" s="219">
        <f t="shared" si="18"/>
        <v>0</v>
      </c>
      <c r="AX669" s="224"/>
    </row>
    <row r="670" spans="40:50" ht="18" customHeight="1" hidden="1">
      <c r="AN670" s="28"/>
      <c r="AV670" s="224"/>
      <c r="AW670" s="219">
        <f t="shared" si="18"/>
        <v>0</v>
      </c>
      <c r="AX670" s="224"/>
    </row>
    <row r="671" spans="40:50" ht="18" customHeight="1" hidden="1">
      <c r="AN671" s="28"/>
      <c r="AV671" s="224"/>
      <c r="AW671" s="219">
        <f t="shared" si="18"/>
        <v>0</v>
      </c>
      <c r="AX671" s="224"/>
    </row>
    <row r="672" spans="40:50" ht="18" customHeight="1" hidden="1">
      <c r="AN672" s="28"/>
      <c r="AV672" s="224"/>
      <c r="AW672" s="219">
        <f t="shared" si="18"/>
        <v>0</v>
      </c>
      <c r="AX672" s="224"/>
    </row>
    <row r="673" spans="40:50" ht="18" customHeight="1" hidden="1">
      <c r="AN673" s="28"/>
      <c r="AV673" s="224"/>
      <c r="AW673" s="219">
        <f t="shared" si="18"/>
        <v>0</v>
      </c>
      <c r="AX673" s="224"/>
    </row>
    <row r="674" spans="40:50" ht="18" customHeight="1" hidden="1">
      <c r="AN674" s="28"/>
      <c r="AV674" s="224"/>
      <c r="AW674" s="219">
        <f t="shared" si="18"/>
        <v>0</v>
      </c>
      <c r="AX674" s="224"/>
    </row>
    <row r="675" spans="40:50" ht="18" customHeight="1" hidden="1">
      <c r="AN675" s="28"/>
      <c r="AV675" s="224"/>
      <c r="AW675" s="219">
        <f t="shared" si="18"/>
        <v>0</v>
      </c>
      <c r="AX675" s="224"/>
    </row>
    <row r="676" spans="40:50" ht="18" customHeight="1" hidden="1">
      <c r="AN676" s="28"/>
      <c r="AV676" s="224"/>
      <c r="AW676" s="219">
        <f t="shared" si="18"/>
        <v>0</v>
      </c>
      <c r="AX676" s="224"/>
    </row>
    <row r="677" spans="40:50" ht="18" customHeight="1" hidden="1">
      <c r="AN677" s="28"/>
      <c r="AV677" s="224"/>
      <c r="AW677" s="219">
        <f t="shared" si="18"/>
        <v>0</v>
      </c>
      <c r="AX677" s="224"/>
    </row>
    <row r="678" spans="40:50" ht="18" customHeight="1" hidden="1">
      <c r="AN678" s="28"/>
      <c r="AV678" s="224"/>
      <c r="AW678" s="219">
        <f t="shared" si="18"/>
        <v>0</v>
      </c>
      <c r="AX678" s="224"/>
    </row>
    <row r="679" spans="40:50" ht="18" customHeight="1" hidden="1">
      <c r="AN679" s="28"/>
      <c r="AV679" s="224"/>
      <c r="AW679" s="219">
        <f t="shared" si="18"/>
        <v>0</v>
      </c>
      <c r="AX679" s="224"/>
    </row>
    <row r="680" spans="40:50" ht="18" customHeight="1" hidden="1">
      <c r="AN680" s="28"/>
      <c r="AV680" s="224"/>
      <c r="AW680" s="219">
        <f t="shared" si="18"/>
        <v>0</v>
      </c>
      <c r="AX680" s="224"/>
    </row>
    <row r="681" spans="40:50" ht="18" customHeight="1" hidden="1">
      <c r="AN681" s="28"/>
      <c r="AV681" s="224"/>
      <c r="AW681" s="219">
        <f t="shared" si="18"/>
        <v>0</v>
      </c>
      <c r="AX681" s="224"/>
    </row>
    <row r="682" spans="40:50" ht="18" customHeight="1" hidden="1">
      <c r="AN682" s="28"/>
      <c r="AV682" s="224"/>
      <c r="AW682" s="219">
        <f t="shared" si="18"/>
        <v>0</v>
      </c>
      <c r="AX682" s="224"/>
    </row>
    <row r="683" spans="40:50" ht="18" customHeight="1" hidden="1">
      <c r="AN683" s="28"/>
      <c r="AV683" s="224"/>
      <c r="AW683" s="219">
        <f t="shared" si="18"/>
        <v>0</v>
      </c>
      <c r="AX683" s="224"/>
    </row>
    <row r="684" spans="40:50" ht="18" customHeight="1" hidden="1">
      <c r="AN684" s="28"/>
      <c r="AV684" s="224"/>
      <c r="AW684" s="219">
        <f t="shared" si="18"/>
        <v>0</v>
      </c>
      <c r="AX684" s="224"/>
    </row>
    <row r="685" spans="40:50" ht="18" customHeight="1" hidden="1">
      <c r="AN685" s="28"/>
      <c r="AV685" s="224"/>
      <c r="AW685" s="219">
        <f t="shared" si="18"/>
        <v>0</v>
      </c>
      <c r="AX685" s="224"/>
    </row>
    <row r="686" spans="40:50" ht="18" customHeight="1" hidden="1">
      <c r="AN686" s="28"/>
      <c r="AV686" s="224"/>
      <c r="AW686" s="219">
        <f t="shared" si="18"/>
        <v>0</v>
      </c>
      <c r="AX686" s="224"/>
    </row>
    <row r="687" spans="40:50" ht="18" customHeight="1" hidden="1">
      <c r="AN687" s="28"/>
      <c r="AV687" s="224"/>
      <c r="AW687" s="219">
        <f t="shared" si="18"/>
        <v>0</v>
      </c>
      <c r="AX687" s="224"/>
    </row>
    <row r="688" spans="40:50" ht="18" customHeight="1" hidden="1">
      <c r="AN688" s="28"/>
      <c r="AV688" s="224"/>
      <c r="AW688" s="219">
        <f t="shared" si="18"/>
        <v>0</v>
      </c>
      <c r="AX688" s="224"/>
    </row>
    <row r="689" spans="40:50" ht="18" customHeight="1" hidden="1">
      <c r="AN689" s="28"/>
      <c r="AV689" s="224"/>
      <c r="AW689" s="219">
        <f t="shared" si="18"/>
        <v>0</v>
      </c>
      <c r="AX689" s="224"/>
    </row>
    <row r="690" spans="40:50" ht="18" customHeight="1" hidden="1">
      <c r="AN690" s="28"/>
      <c r="AV690" s="224"/>
      <c r="AW690" s="219">
        <f t="shared" si="18"/>
        <v>0</v>
      </c>
      <c r="AX690" s="224"/>
    </row>
    <row r="691" spans="40:50" ht="18" customHeight="1" hidden="1">
      <c r="AN691" s="28"/>
      <c r="AV691" s="224"/>
      <c r="AW691" s="219">
        <f t="shared" si="18"/>
        <v>0</v>
      </c>
      <c r="AX691" s="224"/>
    </row>
    <row r="692" spans="40:50" ht="18" customHeight="1" hidden="1">
      <c r="AN692" s="28"/>
      <c r="AV692" s="224"/>
      <c r="AW692" s="219">
        <f t="shared" si="18"/>
        <v>0</v>
      </c>
      <c r="AX692" s="224"/>
    </row>
    <row r="693" spans="40:50" ht="18" customHeight="1" hidden="1">
      <c r="AN693" s="28"/>
      <c r="AV693" s="224"/>
      <c r="AW693" s="219">
        <f t="shared" si="18"/>
        <v>0</v>
      </c>
      <c r="AX693" s="224"/>
    </row>
    <row r="694" spans="40:50" ht="18" customHeight="1" hidden="1">
      <c r="AN694" s="28"/>
      <c r="AV694" s="224"/>
      <c r="AW694" s="219">
        <f t="shared" si="18"/>
        <v>0</v>
      </c>
      <c r="AX694" s="224"/>
    </row>
    <row r="695" spans="40:50" ht="18" customHeight="1" hidden="1">
      <c r="AN695" s="28"/>
      <c r="AV695" s="224"/>
      <c r="AW695" s="219">
        <f t="shared" si="18"/>
        <v>0</v>
      </c>
      <c r="AX695" s="224"/>
    </row>
    <row r="696" spans="40:50" ht="18" customHeight="1" hidden="1">
      <c r="AN696" s="28"/>
      <c r="AV696" s="224"/>
      <c r="AW696" s="219">
        <f t="shared" si="18"/>
        <v>0</v>
      </c>
      <c r="AX696" s="224"/>
    </row>
    <row r="697" spans="40:50" ht="18" customHeight="1" hidden="1">
      <c r="AN697" s="28"/>
      <c r="AV697" s="224"/>
      <c r="AW697" s="219">
        <f t="shared" si="18"/>
        <v>0</v>
      </c>
      <c r="AX697" s="224"/>
    </row>
    <row r="698" spans="40:50" ht="18" customHeight="1" hidden="1">
      <c r="AN698" s="28"/>
      <c r="AV698" s="224"/>
      <c r="AW698" s="219">
        <f t="shared" si="18"/>
        <v>0</v>
      </c>
      <c r="AX698" s="224"/>
    </row>
    <row r="699" spans="40:50" ht="18" customHeight="1" hidden="1">
      <c r="AN699" s="28"/>
      <c r="AV699" s="224"/>
      <c r="AW699" s="219">
        <f t="shared" si="18"/>
        <v>0</v>
      </c>
      <c r="AX699" s="224"/>
    </row>
    <row r="700" spans="40:50" ht="18" customHeight="1" hidden="1">
      <c r="AN700" s="28"/>
      <c r="AV700" s="224"/>
      <c r="AW700" s="219">
        <f t="shared" si="18"/>
        <v>0</v>
      </c>
      <c r="AX700" s="224"/>
    </row>
    <row r="701" spans="40:50" ht="18" customHeight="1" hidden="1">
      <c r="AN701" s="28"/>
      <c r="AV701" s="224"/>
      <c r="AW701" s="219">
        <f t="shared" si="18"/>
        <v>0</v>
      </c>
      <c r="AX701" s="224"/>
    </row>
    <row r="702" spans="40:50" ht="18" customHeight="1" hidden="1">
      <c r="AN702" s="28"/>
      <c r="AV702" s="224"/>
      <c r="AW702" s="219">
        <f t="shared" si="18"/>
        <v>0</v>
      </c>
      <c r="AX702" s="224"/>
    </row>
    <row r="703" spans="40:50" ht="18" customHeight="1" hidden="1">
      <c r="AN703" s="28"/>
      <c r="AV703" s="224"/>
      <c r="AW703" s="219">
        <f t="shared" si="18"/>
        <v>0</v>
      </c>
      <c r="AX703" s="224"/>
    </row>
    <row r="704" spans="40:50" ht="18" customHeight="1" hidden="1">
      <c r="AN704" s="28"/>
      <c r="AV704" s="224"/>
      <c r="AW704" s="219">
        <f t="shared" si="18"/>
        <v>0</v>
      </c>
      <c r="AX704" s="224"/>
    </row>
    <row r="705" spans="40:50" ht="18" customHeight="1" hidden="1">
      <c r="AN705" s="28"/>
      <c r="AV705" s="224"/>
      <c r="AW705" s="219">
        <f t="shared" si="18"/>
        <v>0</v>
      </c>
      <c r="AX705" s="224"/>
    </row>
    <row r="706" spans="40:50" ht="18" customHeight="1" hidden="1">
      <c r="AN706" s="28"/>
      <c r="AV706" s="224"/>
      <c r="AW706" s="219">
        <f t="shared" si="18"/>
        <v>0</v>
      </c>
      <c r="AX706" s="224"/>
    </row>
    <row r="707" spans="40:50" ht="18" customHeight="1" hidden="1">
      <c r="AN707" s="28"/>
      <c r="AV707" s="224"/>
      <c r="AW707" s="219">
        <f t="shared" si="18"/>
        <v>0</v>
      </c>
      <c r="AX707" s="224"/>
    </row>
    <row r="708" spans="40:50" ht="18" customHeight="1" hidden="1">
      <c r="AN708" s="28"/>
      <c r="AV708" s="224"/>
      <c r="AW708" s="219">
        <f t="shared" si="18"/>
        <v>0</v>
      </c>
      <c r="AX708" s="224"/>
    </row>
    <row r="709" spans="40:50" ht="18" customHeight="1" hidden="1">
      <c r="AN709" s="28"/>
      <c r="AV709" s="224"/>
      <c r="AW709" s="219">
        <f t="shared" si="18"/>
        <v>0</v>
      </c>
      <c r="AX709" s="224"/>
    </row>
    <row r="710" spans="40:50" ht="18" customHeight="1" hidden="1">
      <c r="AN710" s="28"/>
      <c r="AV710" s="224"/>
      <c r="AW710" s="219">
        <f t="shared" si="18"/>
        <v>0</v>
      </c>
      <c r="AX710" s="224"/>
    </row>
    <row r="711" spans="40:50" ht="18" customHeight="1" hidden="1">
      <c r="AN711" s="28"/>
      <c r="AV711" s="224"/>
      <c r="AW711" s="219">
        <f t="shared" si="18"/>
        <v>0</v>
      </c>
      <c r="AX711" s="224"/>
    </row>
    <row r="712" spans="40:50" ht="18" customHeight="1" hidden="1">
      <c r="AN712" s="28"/>
      <c r="AV712" s="224"/>
      <c r="AW712" s="219">
        <f aca="true" t="shared" si="19" ref="AW712:AW775">ROUND((AN710),0)</f>
        <v>0</v>
      </c>
      <c r="AX712" s="224"/>
    </row>
    <row r="713" spans="40:50" ht="18" customHeight="1" hidden="1">
      <c r="AN713" s="28"/>
      <c r="AV713" s="224"/>
      <c r="AW713" s="219">
        <f t="shared" si="19"/>
        <v>0</v>
      </c>
      <c r="AX713" s="224"/>
    </row>
    <row r="714" spans="40:50" ht="18" customHeight="1" hidden="1">
      <c r="AN714" s="28"/>
      <c r="AV714" s="224"/>
      <c r="AW714" s="219">
        <f t="shared" si="19"/>
        <v>0</v>
      </c>
      <c r="AX714" s="224"/>
    </row>
    <row r="715" spans="40:50" ht="18" customHeight="1" hidden="1">
      <c r="AN715" s="28"/>
      <c r="AV715" s="224"/>
      <c r="AW715" s="219">
        <f t="shared" si="19"/>
        <v>0</v>
      </c>
      <c r="AX715" s="224"/>
    </row>
    <row r="716" spans="40:50" ht="18" customHeight="1" hidden="1">
      <c r="AN716" s="28"/>
      <c r="AV716" s="224"/>
      <c r="AW716" s="219">
        <f t="shared" si="19"/>
        <v>0</v>
      </c>
      <c r="AX716" s="224"/>
    </row>
    <row r="717" spans="40:50" ht="18" customHeight="1" hidden="1">
      <c r="AN717" s="28"/>
      <c r="AV717" s="224"/>
      <c r="AW717" s="219">
        <f t="shared" si="19"/>
        <v>0</v>
      </c>
      <c r="AX717" s="224"/>
    </row>
    <row r="718" spans="40:50" ht="18" customHeight="1" hidden="1">
      <c r="AN718" s="28"/>
      <c r="AV718" s="224"/>
      <c r="AW718" s="219">
        <f t="shared" si="19"/>
        <v>0</v>
      </c>
      <c r="AX718" s="224"/>
    </row>
    <row r="719" spans="40:50" ht="18" customHeight="1" hidden="1">
      <c r="AN719" s="28"/>
      <c r="AV719" s="224"/>
      <c r="AW719" s="219">
        <f t="shared" si="19"/>
        <v>0</v>
      </c>
      <c r="AX719" s="224"/>
    </row>
    <row r="720" spans="40:50" ht="18" customHeight="1" hidden="1">
      <c r="AN720" s="28"/>
      <c r="AV720" s="224"/>
      <c r="AW720" s="219">
        <f t="shared" si="19"/>
        <v>0</v>
      </c>
      <c r="AX720" s="224"/>
    </row>
    <row r="721" spans="40:50" ht="18" customHeight="1" hidden="1">
      <c r="AN721" s="28"/>
      <c r="AV721" s="224"/>
      <c r="AW721" s="219">
        <f t="shared" si="19"/>
        <v>0</v>
      </c>
      <c r="AX721" s="224"/>
    </row>
    <row r="722" spans="40:50" ht="18" customHeight="1" hidden="1">
      <c r="AN722" s="28"/>
      <c r="AV722" s="224"/>
      <c r="AW722" s="219">
        <f t="shared" si="19"/>
        <v>0</v>
      </c>
      <c r="AX722" s="224"/>
    </row>
    <row r="723" spans="40:50" ht="18" customHeight="1" hidden="1">
      <c r="AN723" s="28"/>
      <c r="AV723" s="224"/>
      <c r="AW723" s="219">
        <f t="shared" si="19"/>
        <v>0</v>
      </c>
      <c r="AX723" s="224"/>
    </row>
    <row r="724" spans="40:50" ht="18" customHeight="1" hidden="1">
      <c r="AN724" s="28"/>
      <c r="AV724" s="224"/>
      <c r="AW724" s="219">
        <f t="shared" si="19"/>
        <v>0</v>
      </c>
      <c r="AX724" s="224"/>
    </row>
    <row r="725" spans="40:50" ht="18" customHeight="1" hidden="1">
      <c r="AN725" s="28"/>
      <c r="AV725" s="224"/>
      <c r="AW725" s="219">
        <f t="shared" si="19"/>
        <v>0</v>
      </c>
      <c r="AX725" s="224"/>
    </row>
    <row r="726" spans="40:50" ht="18" customHeight="1" hidden="1">
      <c r="AN726" s="28"/>
      <c r="AV726" s="224"/>
      <c r="AW726" s="219">
        <f t="shared" si="19"/>
        <v>0</v>
      </c>
      <c r="AX726" s="224"/>
    </row>
    <row r="727" spans="40:50" ht="18" customHeight="1" hidden="1">
      <c r="AN727" s="28"/>
      <c r="AV727" s="224"/>
      <c r="AW727" s="219">
        <f t="shared" si="19"/>
        <v>0</v>
      </c>
      <c r="AX727" s="224"/>
    </row>
    <row r="728" spans="40:50" ht="18" customHeight="1" hidden="1">
      <c r="AN728" s="28"/>
      <c r="AV728" s="224"/>
      <c r="AW728" s="219">
        <f t="shared" si="19"/>
        <v>0</v>
      </c>
      <c r="AX728" s="224"/>
    </row>
    <row r="729" spans="40:50" ht="18" customHeight="1" hidden="1">
      <c r="AN729" s="28"/>
      <c r="AV729" s="224"/>
      <c r="AW729" s="219">
        <f t="shared" si="19"/>
        <v>0</v>
      </c>
      <c r="AX729" s="224"/>
    </row>
    <row r="730" spans="40:50" ht="18" customHeight="1" hidden="1">
      <c r="AN730" s="28"/>
      <c r="AV730" s="224"/>
      <c r="AW730" s="219">
        <f t="shared" si="19"/>
        <v>0</v>
      </c>
      <c r="AX730" s="224"/>
    </row>
    <row r="731" spans="40:50" ht="18" customHeight="1" hidden="1">
      <c r="AN731" s="28"/>
      <c r="AV731" s="224"/>
      <c r="AW731" s="219">
        <f t="shared" si="19"/>
        <v>0</v>
      </c>
      <c r="AX731" s="224"/>
    </row>
    <row r="732" spans="40:50" ht="18" customHeight="1" hidden="1">
      <c r="AN732" s="28"/>
      <c r="AV732" s="224"/>
      <c r="AW732" s="219">
        <f t="shared" si="19"/>
        <v>0</v>
      </c>
      <c r="AX732" s="224"/>
    </row>
    <row r="733" spans="40:50" ht="18" customHeight="1" hidden="1">
      <c r="AN733" s="28"/>
      <c r="AV733" s="224"/>
      <c r="AW733" s="219">
        <f t="shared" si="19"/>
        <v>0</v>
      </c>
      <c r="AX733" s="224"/>
    </row>
    <row r="734" spans="40:50" ht="18" customHeight="1" hidden="1">
      <c r="AN734" s="28"/>
      <c r="AV734" s="224"/>
      <c r="AW734" s="219">
        <f t="shared" si="19"/>
        <v>0</v>
      </c>
      <c r="AX734" s="224"/>
    </row>
    <row r="735" spans="40:50" ht="18" customHeight="1" hidden="1">
      <c r="AN735" s="28"/>
      <c r="AV735" s="224"/>
      <c r="AW735" s="219">
        <f t="shared" si="19"/>
        <v>0</v>
      </c>
      <c r="AX735" s="224"/>
    </row>
    <row r="736" spans="40:50" ht="18" customHeight="1" hidden="1">
      <c r="AN736" s="28"/>
      <c r="AV736" s="224"/>
      <c r="AW736" s="219">
        <f t="shared" si="19"/>
        <v>0</v>
      </c>
      <c r="AX736" s="224"/>
    </row>
    <row r="737" spans="40:50" ht="18" customHeight="1" hidden="1">
      <c r="AN737" s="28"/>
      <c r="AV737" s="224"/>
      <c r="AW737" s="219">
        <f t="shared" si="19"/>
        <v>0</v>
      </c>
      <c r="AX737" s="224"/>
    </row>
    <row r="738" spans="40:50" ht="18" customHeight="1" hidden="1">
      <c r="AN738" s="28"/>
      <c r="AV738" s="224"/>
      <c r="AW738" s="219">
        <f t="shared" si="19"/>
        <v>0</v>
      </c>
      <c r="AX738" s="224"/>
    </row>
    <row r="739" spans="40:50" ht="18" customHeight="1" hidden="1">
      <c r="AN739" s="28"/>
      <c r="AV739" s="224"/>
      <c r="AW739" s="219">
        <f t="shared" si="19"/>
        <v>0</v>
      </c>
      <c r="AX739" s="224"/>
    </row>
    <row r="740" spans="40:50" ht="18" customHeight="1" hidden="1">
      <c r="AN740" s="28"/>
      <c r="AV740" s="224"/>
      <c r="AW740" s="219">
        <f t="shared" si="19"/>
        <v>0</v>
      </c>
      <c r="AX740" s="224"/>
    </row>
    <row r="741" spans="40:50" ht="18" customHeight="1" hidden="1">
      <c r="AN741" s="28"/>
      <c r="AV741" s="224"/>
      <c r="AW741" s="219">
        <f t="shared" si="19"/>
        <v>0</v>
      </c>
      <c r="AX741" s="224"/>
    </row>
    <row r="742" spans="40:50" ht="18" customHeight="1" hidden="1">
      <c r="AN742" s="28"/>
      <c r="AV742" s="224"/>
      <c r="AW742" s="219">
        <f t="shared" si="19"/>
        <v>0</v>
      </c>
      <c r="AX742" s="224"/>
    </row>
    <row r="743" spans="40:50" ht="18" customHeight="1" hidden="1">
      <c r="AN743" s="28"/>
      <c r="AV743" s="224"/>
      <c r="AW743" s="219">
        <f t="shared" si="19"/>
        <v>0</v>
      </c>
      <c r="AX743" s="224"/>
    </row>
    <row r="744" spans="40:50" ht="18" customHeight="1" hidden="1">
      <c r="AN744" s="28"/>
      <c r="AV744" s="224"/>
      <c r="AW744" s="219">
        <f t="shared" si="19"/>
        <v>0</v>
      </c>
      <c r="AX744" s="224"/>
    </row>
    <row r="745" spans="40:50" ht="18" customHeight="1" hidden="1">
      <c r="AN745" s="28"/>
      <c r="AV745" s="224"/>
      <c r="AW745" s="219">
        <f t="shared" si="19"/>
        <v>0</v>
      </c>
      <c r="AX745" s="224"/>
    </row>
    <row r="746" spans="40:50" ht="18" customHeight="1" hidden="1">
      <c r="AN746" s="28"/>
      <c r="AV746" s="224"/>
      <c r="AW746" s="219">
        <f t="shared" si="19"/>
        <v>0</v>
      </c>
      <c r="AX746" s="224"/>
    </row>
    <row r="747" spans="40:50" ht="18" customHeight="1" hidden="1">
      <c r="AN747" s="28"/>
      <c r="AV747" s="224"/>
      <c r="AW747" s="219">
        <f t="shared" si="19"/>
        <v>0</v>
      </c>
      <c r="AX747" s="224"/>
    </row>
    <row r="748" spans="40:50" ht="18" customHeight="1" hidden="1">
      <c r="AN748" s="28"/>
      <c r="AV748" s="224"/>
      <c r="AW748" s="219">
        <f t="shared" si="19"/>
        <v>0</v>
      </c>
      <c r="AX748" s="224"/>
    </row>
    <row r="749" spans="40:50" ht="18" customHeight="1" hidden="1">
      <c r="AN749" s="28"/>
      <c r="AV749" s="224"/>
      <c r="AW749" s="219">
        <f t="shared" si="19"/>
        <v>0</v>
      </c>
      <c r="AX749" s="224"/>
    </row>
    <row r="750" spans="40:50" ht="18" customHeight="1" hidden="1">
      <c r="AN750" s="28"/>
      <c r="AV750" s="224"/>
      <c r="AW750" s="219">
        <f t="shared" si="19"/>
        <v>0</v>
      </c>
      <c r="AX750" s="224"/>
    </row>
    <row r="751" spans="40:50" ht="18" customHeight="1" hidden="1">
      <c r="AN751" s="28"/>
      <c r="AV751" s="224"/>
      <c r="AW751" s="219">
        <f t="shared" si="19"/>
        <v>0</v>
      </c>
      <c r="AX751" s="224"/>
    </row>
    <row r="752" spans="40:50" ht="18" customHeight="1" hidden="1">
      <c r="AN752" s="28"/>
      <c r="AV752" s="224"/>
      <c r="AW752" s="219">
        <f t="shared" si="19"/>
        <v>0</v>
      </c>
      <c r="AX752" s="224"/>
    </row>
    <row r="753" spans="40:50" ht="18" customHeight="1" hidden="1">
      <c r="AN753" s="28"/>
      <c r="AV753" s="224"/>
      <c r="AW753" s="219">
        <f t="shared" si="19"/>
        <v>0</v>
      </c>
      <c r="AX753" s="224"/>
    </row>
    <row r="754" spans="40:50" ht="18" customHeight="1" hidden="1">
      <c r="AN754" s="28"/>
      <c r="AV754" s="224"/>
      <c r="AW754" s="219">
        <f t="shared" si="19"/>
        <v>0</v>
      </c>
      <c r="AX754" s="224"/>
    </row>
    <row r="755" spans="40:50" ht="18" customHeight="1" hidden="1">
      <c r="AN755" s="28"/>
      <c r="AV755" s="224"/>
      <c r="AW755" s="219">
        <f t="shared" si="19"/>
        <v>0</v>
      </c>
      <c r="AX755" s="224"/>
    </row>
    <row r="756" spans="40:50" ht="18" customHeight="1" hidden="1">
      <c r="AN756" s="28"/>
      <c r="AV756" s="224"/>
      <c r="AW756" s="219">
        <f t="shared" si="19"/>
        <v>0</v>
      </c>
      <c r="AX756" s="224"/>
    </row>
    <row r="757" spans="40:50" ht="18" customHeight="1" hidden="1">
      <c r="AN757" s="28"/>
      <c r="AV757" s="224"/>
      <c r="AW757" s="219">
        <f t="shared" si="19"/>
        <v>0</v>
      </c>
      <c r="AX757" s="224"/>
    </row>
    <row r="758" spans="40:50" ht="18" customHeight="1" hidden="1">
      <c r="AN758" s="28"/>
      <c r="AV758" s="224"/>
      <c r="AW758" s="219">
        <f t="shared" si="19"/>
        <v>0</v>
      </c>
      <c r="AX758" s="224"/>
    </row>
    <row r="759" spans="40:50" ht="18" customHeight="1" hidden="1">
      <c r="AN759" s="28"/>
      <c r="AV759" s="224"/>
      <c r="AW759" s="219">
        <f t="shared" si="19"/>
        <v>0</v>
      </c>
      <c r="AX759" s="224"/>
    </row>
    <row r="760" spans="40:50" ht="18" customHeight="1" hidden="1">
      <c r="AN760" s="28"/>
      <c r="AV760" s="224"/>
      <c r="AW760" s="219">
        <f t="shared" si="19"/>
        <v>0</v>
      </c>
      <c r="AX760" s="224"/>
    </row>
    <row r="761" spans="40:50" ht="18" customHeight="1" hidden="1">
      <c r="AN761" s="28"/>
      <c r="AV761" s="224"/>
      <c r="AW761" s="219">
        <f t="shared" si="19"/>
        <v>0</v>
      </c>
      <c r="AX761" s="224"/>
    </row>
    <row r="762" spans="40:50" ht="18" customHeight="1" hidden="1">
      <c r="AN762" s="28"/>
      <c r="AV762" s="224"/>
      <c r="AW762" s="219">
        <f t="shared" si="19"/>
        <v>0</v>
      </c>
      <c r="AX762" s="224"/>
    </row>
    <row r="763" spans="40:50" ht="18" customHeight="1" hidden="1">
      <c r="AN763" s="28"/>
      <c r="AV763" s="224"/>
      <c r="AW763" s="219">
        <f t="shared" si="19"/>
        <v>0</v>
      </c>
      <c r="AX763" s="224"/>
    </row>
    <row r="764" spans="40:50" ht="18" customHeight="1" hidden="1">
      <c r="AN764" s="28"/>
      <c r="AV764" s="224"/>
      <c r="AW764" s="219">
        <f t="shared" si="19"/>
        <v>0</v>
      </c>
      <c r="AX764" s="224"/>
    </row>
    <row r="765" spans="40:50" ht="18" customHeight="1" hidden="1">
      <c r="AN765" s="28"/>
      <c r="AV765" s="224"/>
      <c r="AW765" s="219">
        <f t="shared" si="19"/>
        <v>0</v>
      </c>
      <c r="AX765" s="224"/>
    </row>
    <row r="766" spans="40:50" ht="18" customHeight="1" hidden="1">
      <c r="AN766" s="28"/>
      <c r="AV766" s="224"/>
      <c r="AW766" s="219">
        <f t="shared" si="19"/>
        <v>0</v>
      </c>
      <c r="AX766" s="224"/>
    </row>
    <row r="767" spans="40:50" ht="18" customHeight="1" hidden="1">
      <c r="AN767" s="28"/>
      <c r="AV767" s="224"/>
      <c r="AW767" s="219">
        <f t="shared" si="19"/>
        <v>0</v>
      </c>
      <c r="AX767" s="224"/>
    </row>
    <row r="768" spans="40:50" ht="18" customHeight="1" hidden="1">
      <c r="AN768" s="28"/>
      <c r="AV768" s="224"/>
      <c r="AW768" s="219">
        <f t="shared" si="19"/>
        <v>0</v>
      </c>
      <c r="AX768" s="224"/>
    </row>
    <row r="769" spans="40:50" ht="18" customHeight="1" hidden="1">
      <c r="AN769" s="28"/>
      <c r="AV769" s="224"/>
      <c r="AW769" s="219">
        <f t="shared" si="19"/>
        <v>0</v>
      </c>
      <c r="AX769" s="224"/>
    </row>
    <row r="770" spans="40:50" ht="18" customHeight="1" hidden="1">
      <c r="AN770" s="28"/>
      <c r="AV770" s="224"/>
      <c r="AW770" s="219">
        <f t="shared" si="19"/>
        <v>0</v>
      </c>
      <c r="AX770" s="224"/>
    </row>
    <row r="771" spans="40:50" ht="18" customHeight="1" hidden="1">
      <c r="AN771" s="28"/>
      <c r="AV771" s="224"/>
      <c r="AW771" s="219">
        <f t="shared" si="19"/>
        <v>0</v>
      </c>
      <c r="AX771" s="224"/>
    </row>
    <row r="772" spans="40:50" ht="18" customHeight="1" hidden="1">
      <c r="AN772" s="28"/>
      <c r="AV772" s="224"/>
      <c r="AW772" s="219">
        <f t="shared" si="19"/>
        <v>0</v>
      </c>
      <c r="AX772" s="224"/>
    </row>
    <row r="773" spans="40:50" ht="18" customHeight="1" hidden="1">
      <c r="AN773" s="28"/>
      <c r="AV773" s="224"/>
      <c r="AW773" s="219">
        <f t="shared" si="19"/>
        <v>0</v>
      </c>
      <c r="AX773" s="224"/>
    </row>
    <row r="774" spans="40:50" ht="18" customHeight="1" hidden="1">
      <c r="AN774" s="28"/>
      <c r="AV774" s="224"/>
      <c r="AW774" s="219">
        <f t="shared" si="19"/>
        <v>0</v>
      </c>
      <c r="AX774" s="224"/>
    </row>
    <row r="775" spans="40:50" ht="18" customHeight="1" hidden="1">
      <c r="AN775" s="28"/>
      <c r="AV775" s="224"/>
      <c r="AW775" s="219">
        <f t="shared" si="19"/>
        <v>0</v>
      </c>
      <c r="AX775" s="224"/>
    </row>
    <row r="776" spans="40:50" ht="18" customHeight="1" hidden="1">
      <c r="AN776" s="28"/>
      <c r="AV776" s="224"/>
      <c r="AW776" s="219">
        <f aca="true" t="shared" si="20" ref="AW776:AW839">ROUND((AN774),0)</f>
        <v>0</v>
      </c>
      <c r="AX776" s="224"/>
    </row>
    <row r="777" spans="40:50" ht="18" customHeight="1" hidden="1">
      <c r="AN777" s="28"/>
      <c r="AV777" s="224"/>
      <c r="AW777" s="219">
        <f t="shared" si="20"/>
        <v>0</v>
      </c>
      <c r="AX777" s="224"/>
    </row>
    <row r="778" spans="40:50" ht="18" customHeight="1" hidden="1">
      <c r="AN778" s="28"/>
      <c r="AV778" s="224"/>
      <c r="AW778" s="219">
        <f t="shared" si="20"/>
        <v>0</v>
      </c>
      <c r="AX778" s="224"/>
    </row>
    <row r="779" spans="40:50" ht="18" customHeight="1" hidden="1">
      <c r="AN779" s="28"/>
      <c r="AV779" s="224"/>
      <c r="AW779" s="219">
        <f t="shared" si="20"/>
        <v>0</v>
      </c>
      <c r="AX779" s="224"/>
    </row>
    <row r="780" spans="40:50" ht="18" customHeight="1" hidden="1">
      <c r="AN780" s="28"/>
      <c r="AV780" s="224"/>
      <c r="AW780" s="219">
        <f t="shared" si="20"/>
        <v>0</v>
      </c>
      <c r="AX780" s="224"/>
    </row>
    <row r="781" spans="40:50" ht="18" customHeight="1" hidden="1">
      <c r="AN781" s="28"/>
      <c r="AV781" s="224"/>
      <c r="AW781" s="219">
        <f t="shared" si="20"/>
        <v>0</v>
      </c>
      <c r="AX781" s="224"/>
    </row>
    <row r="782" spans="40:50" ht="18" customHeight="1" hidden="1">
      <c r="AN782" s="28"/>
      <c r="AV782" s="224"/>
      <c r="AW782" s="219">
        <f t="shared" si="20"/>
        <v>0</v>
      </c>
      <c r="AX782" s="224"/>
    </row>
    <row r="783" spans="40:50" ht="18" customHeight="1" hidden="1">
      <c r="AN783" s="28"/>
      <c r="AV783" s="224"/>
      <c r="AW783" s="219">
        <f t="shared" si="20"/>
        <v>0</v>
      </c>
      <c r="AX783" s="224"/>
    </row>
    <row r="784" spans="40:50" ht="18" customHeight="1" hidden="1">
      <c r="AN784" s="28"/>
      <c r="AV784" s="224"/>
      <c r="AW784" s="219">
        <f t="shared" si="20"/>
        <v>0</v>
      </c>
      <c r="AX784" s="224"/>
    </row>
    <row r="785" spans="40:50" ht="18" customHeight="1" hidden="1">
      <c r="AN785" s="28"/>
      <c r="AV785" s="224"/>
      <c r="AW785" s="219">
        <f t="shared" si="20"/>
        <v>0</v>
      </c>
      <c r="AX785" s="224"/>
    </row>
    <row r="786" spans="40:50" ht="18" customHeight="1" hidden="1">
      <c r="AN786" s="28"/>
      <c r="AV786" s="224"/>
      <c r="AW786" s="219">
        <f t="shared" si="20"/>
        <v>0</v>
      </c>
      <c r="AX786" s="224"/>
    </row>
    <row r="787" spans="40:50" ht="18" customHeight="1" hidden="1">
      <c r="AN787" s="28"/>
      <c r="AV787" s="224"/>
      <c r="AW787" s="219">
        <f t="shared" si="20"/>
        <v>0</v>
      </c>
      <c r="AX787" s="224"/>
    </row>
    <row r="788" spans="40:50" ht="18" customHeight="1" hidden="1">
      <c r="AN788" s="28"/>
      <c r="AV788" s="224"/>
      <c r="AW788" s="219">
        <f t="shared" si="20"/>
        <v>0</v>
      </c>
      <c r="AX788" s="224"/>
    </row>
    <row r="789" spans="40:50" ht="18" customHeight="1" hidden="1">
      <c r="AN789" s="28"/>
      <c r="AV789" s="224"/>
      <c r="AW789" s="219">
        <f t="shared" si="20"/>
        <v>0</v>
      </c>
      <c r="AX789" s="224"/>
    </row>
    <row r="790" spans="40:50" ht="18" customHeight="1" hidden="1">
      <c r="AN790" s="28"/>
      <c r="AV790" s="224"/>
      <c r="AW790" s="219">
        <f t="shared" si="20"/>
        <v>0</v>
      </c>
      <c r="AX790" s="224"/>
    </row>
    <row r="791" spans="40:50" ht="18" customHeight="1" hidden="1">
      <c r="AN791" s="28"/>
      <c r="AV791" s="224"/>
      <c r="AW791" s="219">
        <f t="shared" si="20"/>
        <v>0</v>
      </c>
      <c r="AX791" s="224"/>
    </row>
    <row r="792" spans="40:50" ht="18" customHeight="1" hidden="1">
      <c r="AN792" s="28"/>
      <c r="AV792" s="224"/>
      <c r="AW792" s="219">
        <f t="shared" si="20"/>
        <v>0</v>
      </c>
      <c r="AX792" s="224"/>
    </row>
    <row r="793" spans="40:50" ht="18" customHeight="1" hidden="1">
      <c r="AN793" s="28"/>
      <c r="AV793" s="224"/>
      <c r="AW793" s="219">
        <f t="shared" si="20"/>
        <v>0</v>
      </c>
      <c r="AX793" s="224"/>
    </row>
    <row r="794" spans="40:50" ht="18" customHeight="1" hidden="1">
      <c r="AN794" s="28"/>
      <c r="AV794" s="224"/>
      <c r="AW794" s="219">
        <f t="shared" si="20"/>
        <v>0</v>
      </c>
      <c r="AX794" s="224"/>
    </row>
    <row r="795" spans="40:50" ht="18" customHeight="1" hidden="1">
      <c r="AN795" s="28"/>
      <c r="AV795" s="224"/>
      <c r="AW795" s="219">
        <f t="shared" si="20"/>
        <v>0</v>
      </c>
      <c r="AX795" s="224"/>
    </row>
    <row r="796" spans="40:50" ht="18" customHeight="1" hidden="1">
      <c r="AN796" s="28"/>
      <c r="AV796" s="224"/>
      <c r="AW796" s="219">
        <f t="shared" si="20"/>
        <v>0</v>
      </c>
      <c r="AX796" s="224"/>
    </row>
    <row r="797" spans="40:50" ht="18" customHeight="1" hidden="1">
      <c r="AN797" s="28"/>
      <c r="AV797" s="224"/>
      <c r="AW797" s="219">
        <f t="shared" si="20"/>
        <v>0</v>
      </c>
      <c r="AX797" s="224"/>
    </row>
    <row r="798" spans="40:50" ht="18" customHeight="1" hidden="1">
      <c r="AN798" s="28"/>
      <c r="AV798" s="224"/>
      <c r="AW798" s="219">
        <f t="shared" si="20"/>
        <v>0</v>
      </c>
      <c r="AX798" s="224"/>
    </row>
    <row r="799" spans="40:50" ht="18" customHeight="1" hidden="1">
      <c r="AN799" s="28"/>
      <c r="AV799" s="224"/>
      <c r="AW799" s="219">
        <f t="shared" si="20"/>
        <v>0</v>
      </c>
      <c r="AX799" s="224"/>
    </row>
    <row r="800" spans="40:50" ht="18" customHeight="1" hidden="1">
      <c r="AN800" s="28"/>
      <c r="AV800" s="224"/>
      <c r="AW800" s="219">
        <f t="shared" si="20"/>
        <v>0</v>
      </c>
      <c r="AX800" s="224"/>
    </row>
    <row r="801" spans="40:50" ht="18" customHeight="1" hidden="1">
      <c r="AN801" s="28"/>
      <c r="AV801" s="224"/>
      <c r="AW801" s="219">
        <f t="shared" si="20"/>
        <v>0</v>
      </c>
      <c r="AX801" s="224"/>
    </row>
    <row r="802" spans="40:50" ht="18" customHeight="1" hidden="1">
      <c r="AN802" s="28"/>
      <c r="AV802" s="224"/>
      <c r="AW802" s="219">
        <f t="shared" si="20"/>
        <v>0</v>
      </c>
      <c r="AX802" s="224"/>
    </row>
    <row r="803" spans="40:50" ht="18" customHeight="1" hidden="1">
      <c r="AN803" s="28"/>
      <c r="AV803" s="224"/>
      <c r="AW803" s="219">
        <f t="shared" si="20"/>
        <v>0</v>
      </c>
      <c r="AX803" s="224"/>
    </row>
    <row r="804" spans="40:50" ht="18" customHeight="1" hidden="1">
      <c r="AN804" s="28"/>
      <c r="AV804" s="224"/>
      <c r="AW804" s="219">
        <f t="shared" si="20"/>
        <v>0</v>
      </c>
      <c r="AX804" s="224"/>
    </row>
    <row r="805" spans="40:50" ht="18" customHeight="1" hidden="1">
      <c r="AN805" s="28"/>
      <c r="AV805" s="224"/>
      <c r="AW805" s="219">
        <f t="shared" si="20"/>
        <v>0</v>
      </c>
      <c r="AX805" s="224"/>
    </row>
    <row r="806" spans="40:50" ht="18" customHeight="1" hidden="1">
      <c r="AN806" s="28"/>
      <c r="AV806" s="224"/>
      <c r="AW806" s="219">
        <f t="shared" si="20"/>
        <v>0</v>
      </c>
      <c r="AX806" s="224"/>
    </row>
    <row r="807" spans="40:50" ht="18" customHeight="1" hidden="1">
      <c r="AN807" s="28"/>
      <c r="AV807" s="224"/>
      <c r="AW807" s="219">
        <f t="shared" si="20"/>
        <v>0</v>
      </c>
      <c r="AX807" s="224"/>
    </row>
    <row r="808" spans="40:50" ht="18" customHeight="1" hidden="1">
      <c r="AN808" s="28"/>
      <c r="AV808" s="224"/>
      <c r="AW808" s="219">
        <f t="shared" si="20"/>
        <v>0</v>
      </c>
      <c r="AX808" s="224"/>
    </row>
    <row r="809" spans="40:50" ht="18" customHeight="1" hidden="1">
      <c r="AN809" s="28"/>
      <c r="AV809" s="224"/>
      <c r="AW809" s="219">
        <f t="shared" si="20"/>
        <v>0</v>
      </c>
      <c r="AX809" s="224"/>
    </row>
    <row r="810" spans="40:50" ht="18" customHeight="1" hidden="1">
      <c r="AN810" s="28"/>
      <c r="AV810" s="224"/>
      <c r="AW810" s="219">
        <f t="shared" si="20"/>
        <v>0</v>
      </c>
      <c r="AX810" s="224"/>
    </row>
    <row r="811" spans="40:50" ht="18" customHeight="1" hidden="1">
      <c r="AN811" s="28"/>
      <c r="AV811" s="224"/>
      <c r="AW811" s="219">
        <f t="shared" si="20"/>
        <v>0</v>
      </c>
      <c r="AX811" s="224"/>
    </row>
    <row r="812" spans="40:50" ht="18" customHeight="1" hidden="1">
      <c r="AN812" s="28"/>
      <c r="AV812" s="224"/>
      <c r="AW812" s="219">
        <f t="shared" si="20"/>
        <v>0</v>
      </c>
      <c r="AX812" s="224"/>
    </row>
    <row r="813" spans="40:50" ht="18" customHeight="1" hidden="1">
      <c r="AN813" s="28"/>
      <c r="AV813" s="224"/>
      <c r="AW813" s="219">
        <f t="shared" si="20"/>
        <v>0</v>
      </c>
      <c r="AX813" s="224"/>
    </row>
    <row r="814" spans="40:50" ht="18" customHeight="1" hidden="1">
      <c r="AN814" s="28"/>
      <c r="AV814" s="224"/>
      <c r="AW814" s="219">
        <f t="shared" si="20"/>
        <v>0</v>
      </c>
      <c r="AX814" s="224"/>
    </row>
    <row r="815" spans="40:50" ht="18" customHeight="1" hidden="1">
      <c r="AN815" s="28"/>
      <c r="AV815" s="224"/>
      <c r="AW815" s="219">
        <f t="shared" si="20"/>
        <v>0</v>
      </c>
      <c r="AX815" s="224"/>
    </row>
    <row r="816" spans="40:50" ht="18" customHeight="1" hidden="1">
      <c r="AN816" s="28"/>
      <c r="AV816" s="224"/>
      <c r="AW816" s="219">
        <f t="shared" si="20"/>
        <v>0</v>
      </c>
      <c r="AX816" s="224"/>
    </row>
    <row r="817" spans="40:50" ht="18" customHeight="1" hidden="1">
      <c r="AN817" s="28"/>
      <c r="AV817" s="224"/>
      <c r="AW817" s="219">
        <f t="shared" si="20"/>
        <v>0</v>
      </c>
      <c r="AX817" s="224"/>
    </row>
    <row r="818" spans="40:50" ht="18" customHeight="1" hidden="1">
      <c r="AN818" s="28"/>
      <c r="AV818" s="224"/>
      <c r="AW818" s="219">
        <f t="shared" si="20"/>
        <v>0</v>
      </c>
      <c r="AX818" s="224"/>
    </row>
    <row r="819" spans="40:50" ht="18" customHeight="1" hidden="1">
      <c r="AN819" s="28"/>
      <c r="AV819" s="224"/>
      <c r="AW819" s="219">
        <f t="shared" si="20"/>
        <v>0</v>
      </c>
      <c r="AX819" s="224"/>
    </row>
    <row r="820" spans="40:50" ht="18" customHeight="1" hidden="1">
      <c r="AN820" s="28"/>
      <c r="AV820" s="224"/>
      <c r="AW820" s="219">
        <f t="shared" si="20"/>
        <v>0</v>
      </c>
      <c r="AX820" s="224"/>
    </row>
    <row r="821" spans="40:50" ht="18" customHeight="1" hidden="1">
      <c r="AN821" s="28"/>
      <c r="AV821" s="224"/>
      <c r="AW821" s="219">
        <f t="shared" si="20"/>
        <v>0</v>
      </c>
      <c r="AX821" s="224"/>
    </row>
    <row r="822" spans="40:50" ht="18" customHeight="1" hidden="1">
      <c r="AN822" s="28"/>
      <c r="AV822" s="224"/>
      <c r="AW822" s="219">
        <f t="shared" si="20"/>
        <v>0</v>
      </c>
      <c r="AX822" s="224"/>
    </row>
    <row r="823" spans="40:50" ht="18" customHeight="1" hidden="1">
      <c r="AN823" s="28"/>
      <c r="AV823" s="224"/>
      <c r="AW823" s="219">
        <f t="shared" si="20"/>
        <v>0</v>
      </c>
      <c r="AX823" s="224"/>
    </row>
    <row r="824" spans="40:50" ht="18" customHeight="1" hidden="1">
      <c r="AN824" s="28"/>
      <c r="AV824" s="224"/>
      <c r="AW824" s="219">
        <f t="shared" si="20"/>
        <v>0</v>
      </c>
      <c r="AX824" s="224"/>
    </row>
    <row r="825" spans="40:50" ht="18" customHeight="1" hidden="1">
      <c r="AN825" s="28"/>
      <c r="AV825" s="224"/>
      <c r="AW825" s="219">
        <f t="shared" si="20"/>
        <v>0</v>
      </c>
      <c r="AX825" s="224"/>
    </row>
    <row r="826" spans="40:50" ht="18" customHeight="1" hidden="1">
      <c r="AN826" s="28"/>
      <c r="AV826" s="224"/>
      <c r="AW826" s="219">
        <f t="shared" si="20"/>
        <v>0</v>
      </c>
      <c r="AX826" s="224"/>
    </row>
    <row r="827" spans="40:50" ht="18" customHeight="1" hidden="1">
      <c r="AN827" s="28"/>
      <c r="AV827" s="224"/>
      <c r="AW827" s="219">
        <f t="shared" si="20"/>
        <v>0</v>
      </c>
      <c r="AX827" s="224"/>
    </row>
    <row r="828" spans="40:50" ht="18" customHeight="1" hidden="1">
      <c r="AN828" s="28"/>
      <c r="AV828" s="224"/>
      <c r="AW828" s="219">
        <f t="shared" si="20"/>
        <v>0</v>
      </c>
      <c r="AX828" s="224"/>
    </row>
    <row r="829" spans="40:50" ht="18" customHeight="1" hidden="1">
      <c r="AN829" s="28"/>
      <c r="AV829" s="224"/>
      <c r="AW829" s="219">
        <f t="shared" si="20"/>
        <v>0</v>
      </c>
      <c r="AX829" s="224"/>
    </row>
    <row r="830" spans="40:50" ht="18" customHeight="1" hidden="1">
      <c r="AN830" s="28"/>
      <c r="AV830" s="224"/>
      <c r="AW830" s="219">
        <f t="shared" si="20"/>
        <v>0</v>
      </c>
      <c r="AX830" s="224"/>
    </row>
    <row r="831" spans="40:50" ht="18" customHeight="1" hidden="1">
      <c r="AN831" s="28"/>
      <c r="AV831" s="224"/>
      <c r="AW831" s="219">
        <f t="shared" si="20"/>
        <v>0</v>
      </c>
      <c r="AX831" s="224"/>
    </row>
    <row r="832" spans="40:50" ht="18" customHeight="1" hidden="1">
      <c r="AN832" s="28"/>
      <c r="AV832" s="224"/>
      <c r="AW832" s="219">
        <f t="shared" si="20"/>
        <v>0</v>
      </c>
      <c r="AX832" s="224"/>
    </row>
    <row r="833" spans="40:50" ht="18" customHeight="1" hidden="1">
      <c r="AN833" s="28"/>
      <c r="AV833" s="224"/>
      <c r="AW833" s="219">
        <f t="shared" si="20"/>
        <v>0</v>
      </c>
      <c r="AX833" s="224"/>
    </row>
    <row r="834" spans="40:50" ht="18" customHeight="1" hidden="1">
      <c r="AN834" s="28"/>
      <c r="AV834" s="224"/>
      <c r="AW834" s="219">
        <f t="shared" si="20"/>
        <v>0</v>
      </c>
      <c r="AX834" s="224"/>
    </row>
    <row r="835" spans="40:50" ht="18" customHeight="1" hidden="1">
      <c r="AN835" s="28"/>
      <c r="AV835" s="224"/>
      <c r="AW835" s="219">
        <f t="shared" si="20"/>
        <v>0</v>
      </c>
      <c r="AX835" s="224"/>
    </row>
    <row r="836" spans="40:50" ht="18" customHeight="1" hidden="1">
      <c r="AN836" s="28"/>
      <c r="AV836" s="224"/>
      <c r="AW836" s="219">
        <f t="shared" si="20"/>
        <v>0</v>
      </c>
      <c r="AX836" s="224"/>
    </row>
    <row r="837" spans="40:50" ht="18" customHeight="1" hidden="1">
      <c r="AN837" s="28"/>
      <c r="AV837" s="224"/>
      <c r="AW837" s="219">
        <f t="shared" si="20"/>
        <v>0</v>
      </c>
      <c r="AX837" s="224"/>
    </row>
    <row r="838" spans="40:50" ht="18" customHeight="1" hidden="1">
      <c r="AN838" s="28"/>
      <c r="AV838" s="224"/>
      <c r="AW838" s="219">
        <f t="shared" si="20"/>
        <v>0</v>
      </c>
      <c r="AX838" s="224"/>
    </row>
    <row r="839" spans="40:50" ht="18" customHeight="1" hidden="1">
      <c r="AN839" s="28"/>
      <c r="AV839" s="224"/>
      <c r="AW839" s="219">
        <f t="shared" si="20"/>
        <v>0</v>
      </c>
      <c r="AX839" s="224"/>
    </row>
    <row r="840" spans="40:50" ht="18" customHeight="1" hidden="1">
      <c r="AN840" s="28"/>
      <c r="AV840" s="224"/>
      <c r="AW840" s="219">
        <f aca="true" t="shared" si="21" ref="AW840:AW903">ROUND((AN838),0)</f>
        <v>0</v>
      </c>
      <c r="AX840" s="224"/>
    </row>
    <row r="841" spans="40:50" ht="18" customHeight="1" hidden="1">
      <c r="AN841" s="28"/>
      <c r="AV841" s="224"/>
      <c r="AW841" s="219">
        <f t="shared" si="21"/>
        <v>0</v>
      </c>
      <c r="AX841" s="224"/>
    </row>
    <row r="842" spans="40:50" ht="18" customHeight="1" hidden="1">
      <c r="AN842" s="28"/>
      <c r="AV842" s="224"/>
      <c r="AW842" s="219">
        <f t="shared" si="21"/>
        <v>0</v>
      </c>
      <c r="AX842" s="224"/>
    </row>
    <row r="843" spans="40:50" ht="18" customHeight="1" hidden="1">
      <c r="AN843" s="28"/>
      <c r="AV843" s="224"/>
      <c r="AW843" s="219">
        <f t="shared" si="21"/>
        <v>0</v>
      </c>
      <c r="AX843" s="224"/>
    </row>
    <row r="844" spans="40:50" ht="18" customHeight="1" hidden="1">
      <c r="AN844" s="28"/>
      <c r="AV844" s="224"/>
      <c r="AW844" s="219">
        <f t="shared" si="21"/>
        <v>0</v>
      </c>
      <c r="AX844" s="224"/>
    </row>
    <row r="845" spans="40:50" ht="18" customHeight="1" hidden="1">
      <c r="AN845" s="28"/>
      <c r="AV845" s="224"/>
      <c r="AW845" s="219">
        <f t="shared" si="21"/>
        <v>0</v>
      </c>
      <c r="AX845" s="224"/>
    </row>
    <row r="846" spans="40:50" ht="18" customHeight="1" hidden="1">
      <c r="AN846" s="28"/>
      <c r="AV846" s="224"/>
      <c r="AW846" s="219">
        <f t="shared" si="21"/>
        <v>0</v>
      </c>
      <c r="AX846" s="224"/>
    </row>
    <row r="847" spans="40:50" ht="18" customHeight="1" hidden="1">
      <c r="AN847" s="28"/>
      <c r="AV847" s="224"/>
      <c r="AW847" s="219">
        <f t="shared" si="21"/>
        <v>0</v>
      </c>
      <c r="AX847" s="224"/>
    </row>
    <row r="848" spans="40:50" ht="18" customHeight="1" hidden="1">
      <c r="AN848" s="28"/>
      <c r="AV848" s="224"/>
      <c r="AW848" s="219">
        <f t="shared" si="21"/>
        <v>0</v>
      </c>
      <c r="AX848" s="224"/>
    </row>
    <row r="849" spans="40:50" ht="18" customHeight="1" hidden="1">
      <c r="AN849" s="28"/>
      <c r="AV849" s="224"/>
      <c r="AW849" s="219">
        <f t="shared" si="21"/>
        <v>0</v>
      </c>
      <c r="AX849" s="224"/>
    </row>
    <row r="850" spans="40:50" ht="18" customHeight="1" hidden="1">
      <c r="AN850" s="28"/>
      <c r="AV850" s="224"/>
      <c r="AW850" s="219">
        <f t="shared" si="21"/>
        <v>0</v>
      </c>
      <c r="AX850" s="224"/>
    </row>
    <row r="851" spans="40:50" ht="18" customHeight="1" hidden="1">
      <c r="AN851" s="28"/>
      <c r="AV851" s="224"/>
      <c r="AW851" s="219">
        <f t="shared" si="21"/>
        <v>0</v>
      </c>
      <c r="AX851" s="224"/>
    </row>
    <row r="852" spans="40:50" ht="18" customHeight="1" hidden="1">
      <c r="AN852" s="28"/>
      <c r="AV852" s="224"/>
      <c r="AW852" s="219">
        <f t="shared" si="21"/>
        <v>0</v>
      </c>
      <c r="AX852" s="224"/>
    </row>
    <row r="853" spans="40:50" ht="18" customHeight="1" hidden="1">
      <c r="AN853" s="28"/>
      <c r="AV853" s="224"/>
      <c r="AW853" s="219">
        <f t="shared" si="21"/>
        <v>0</v>
      </c>
      <c r="AX853" s="224"/>
    </row>
    <row r="854" spans="40:50" ht="18" customHeight="1" hidden="1">
      <c r="AN854" s="28"/>
      <c r="AV854" s="224"/>
      <c r="AW854" s="219">
        <f t="shared" si="21"/>
        <v>0</v>
      </c>
      <c r="AX854" s="224"/>
    </row>
    <row r="855" spans="40:50" ht="18" customHeight="1" hidden="1">
      <c r="AN855" s="28"/>
      <c r="AV855" s="224"/>
      <c r="AW855" s="219">
        <f t="shared" si="21"/>
        <v>0</v>
      </c>
      <c r="AX855" s="224"/>
    </row>
    <row r="856" spans="40:50" ht="18" customHeight="1" hidden="1">
      <c r="AN856" s="28"/>
      <c r="AV856" s="224"/>
      <c r="AW856" s="219">
        <f t="shared" si="21"/>
        <v>0</v>
      </c>
      <c r="AX856" s="224"/>
    </row>
    <row r="857" spans="40:50" ht="18" customHeight="1" hidden="1">
      <c r="AN857" s="28"/>
      <c r="AV857" s="224"/>
      <c r="AW857" s="219">
        <f t="shared" si="21"/>
        <v>0</v>
      </c>
      <c r="AX857" s="224"/>
    </row>
    <row r="858" spans="40:50" ht="18" customHeight="1" hidden="1">
      <c r="AN858" s="28"/>
      <c r="AV858" s="224"/>
      <c r="AW858" s="219">
        <f t="shared" si="21"/>
        <v>0</v>
      </c>
      <c r="AX858" s="224"/>
    </row>
    <row r="859" spans="40:50" ht="18" customHeight="1" hidden="1">
      <c r="AN859" s="28"/>
      <c r="AV859" s="224"/>
      <c r="AW859" s="219">
        <f t="shared" si="21"/>
        <v>0</v>
      </c>
      <c r="AX859" s="224"/>
    </row>
    <row r="860" spans="40:50" ht="18" customHeight="1" hidden="1">
      <c r="AN860" s="28"/>
      <c r="AV860" s="224"/>
      <c r="AW860" s="219">
        <f t="shared" si="21"/>
        <v>0</v>
      </c>
      <c r="AX860" s="224"/>
    </row>
    <row r="861" spans="40:50" ht="18" customHeight="1" hidden="1">
      <c r="AN861" s="28"/>
      <c r="AV861" s="224"/>
      <c r="AW861" s="219">
        <f t="shared" si="21"/>
        <v>0</v>
      </c>
      <c r="AX861" s="224"/>
    </row>
    <row r="862" spans="40:50" ht="18" customHeight="1" hidden="1">
      <c r="AN862" s="28"/>
      <c r="AV862" s="224"/>
      <c r="AW862" s="219">
        <f t="shared" si="21"/>
        <v>0</v>
      </c>
      <c r="AX862" s="224"/>
    </row>
    <row r="863" spans="40:50" ht="18" customHeight="1" hidden="1">
      <c r="AN863" s="28"/>
      <c r="AV863" s="224"/>
      <c r="AW863" s="219">
        <f t="shared" si="21"/>
        <v>0</v>
      </c>
      <c r="AX863" s="224"/>
    </row>
    <row r="864" spans="40:50" ht="18" customHeight="1" hidden="1">
      <c r="AN864" s="28"/>
      <c r="AV864" s="224"/>
      <c r="AW864" s="219">
        <f t="shared" si="21"/>
        <v>0</v>
      </c>
      <c r="AX864" s="224"/>
    </row>
    <row r="865" spans="40:50" ht="18" customHeight="1" hidden="1">
      <c r="AN865" s="28"/>
      <c r="AV865" s="224"/>
      <c r="AW865" s="219">
        <f t="shared" si="21"/>
        <v>0</v>
      </c>
      <c r="AX865" s="224"/>
    </row>
    <row r="866" spans="40:50" ht="18" customHeight="1" hidden="1">
      <c r="AN866" s="28"/>
      <c r="AV866" s="224"/>
      <c r="AW866" s="219">
        <f t="shared" si="21"/>
        <v>0</v>
      </c>
      <c r="AX866" s="224"/>
    </row>
    <row r="867" spans="40:50" ht="18" customHeight="1" hidden="1">
      <c r="AN867" s="28"/>
      <c r="AV867" s="224"/>
      <c r="AW867" s="219">
        <f t="shared" si="21"/>
        <v>0</v>
      </c>
      <c r="AX867" s="224"/>
    </row>
    <row r="868" spans="40:50" ht="18" customHeight="1" hidden="1">
      <c r="AN868" s="28"/>
      <c r="AV868" s="224"/>
      <c r="AW868" s="219">
        <f t="shared" si="21"/>
        <v>0</v>
      </c>
      <c r="AX868" s="224"/>
    </row>
    <row r="869" spans="40:50" ht="18" customHeight="1" hidden="1">
      <c r="AN869" s="28"/>
      <c r="AV869" s="224"/>
      <c r="AW869" s="219">
        <f t="shared" si="21"/>
        <v>0</v>
      </c>
      <c r="AX869" s="224"/>
    </row>
    <row r="870" spans="40:50" ht="18" customHeight="1" hidden="1">
      <c r="AN870" s="28"/>
      <c r="AV870" s="224"/>
      <c r="AW870" s="219">
        <f t="shared" si="21"/>
        <v>0</v>
      </c>
      <c r="AX870" s="224"/>
    </row>
    <row r="871" spans="40:50" ht="18" customHeight="1" hidden="1">
      <c r="AN871" s="28"/>
      <c r="AV871" s="224"/>
      <c r="AW871" s="219">
        <f t="shared" si="21"/>
        <v>0</v>
      </c>
      <c r="AX871" s="224"/>
    </row>
    <row r="872" spans="40:50" ht="18" customHeight="1" hidden="1">
      <c r="AN872" s="28"/>
      <c r="AV872" s="224"/>
      <c r="AW872" s="219">
        <f t="shared" si="21"/>
        <v>0</v>
      </c>
      <c r="AX872" s="224"/>
    </row>
    <row r="873" spans="40:50" ht="18" customHeight="1" hidden="1">
      <c r="AN873" s="28"/>
      <c r="AV873" s="224"/>
      <c r="AW873" s="219">
        <f t="shared" si="21"/>
        <v>0</v>
      </c>
      <c r="AX873" s="224"/>
    </row>
    <row r="874" spans="40:50" ht="18" customHeight="1" hidden="1">
      <c r="AN874" s="28"/>
      <c r="AV874" s="224"/>
      <c r="AW874" s="219">
        <f t="shared" si="21"/>
        <v>0</v>
      </c>
      <c r="AX874" s="224"/>
    </row>
    <row r="875" spans="40:50" ht="18" customHeight="1" hidden="1">
      <c r="AN875" s="28"/>
      <c r="AV875" s="224"/>
      <c r="AW875" s="219">
        <f t="shared" si="21"/>
        <v>0</v>
      </c>
      <c r="AX875" s="224"/>
    </row>
    <row r="876" spans="40:50" ht="18" customHeight="1" hidden="1">
      <c r="AN876" s="28"/>
      <c r="AV876" s="224"/>
      <c r="AW876" s="219">
        <f t="shared" si="21"/>
        <v>0</v>
      </c>
      <c r="AX876" s="224"/>
    </row>
    <row r="877" spans="40:50" ht="18" customHeight="1" hidden="1">
      <c r="AN877" s="28"/>
      <c r="AV877" s="224"/>
      <c r="AW877" s="219">
        <f t="shared" si="21"/>
        <v>0</v>
      </c>
      <c r="AX877" s="224"/>
    </row>
    <row r="878" spans="40:50" ht="18" customHeight="1" hidden="1">
      <c r="AN878" s="28"/>
      <c r="AV878" s="224"/>
      <c r="AW878" s="219">
        <f t="shared" si="21"/>
        <v>0</v>
      </c>
      <c r="AX878" s="224"/>
    </row>
    <row r="879" spans="40:50" ht="18" customHeight="1" hidden="1">
      <c r="AN879" s="28"/>
      <c r="AV879" s="224"/>
      <c r="AW879" s="219">
        <f t="shared" si="21"/>
        <v>0</v>
      </c>
      <c r="AX879" s="224"/>
    </row>
    <row r="880" spans="40:50" ht="18" customHeight="1" hidden="1">
      <c r="AN880" s="28"/>
      <c r="AV880" s="224"/>
      <c r="AW880" s="219">
        <f t="shared" si="21"/>
        <v>0</v>
      </c>
      <c r="AX880" s="224"/>
    </row>
    <row r="881" spans="40:50" ht="18" customHeight="1" hidden="1">
      <c r="AN881" s="28"/>
      <c r="AV881" s="224"/>
      <c r="AW881" s="219">
        <f t="shared" si="21"/>
        <v>0</v>
      </c>
      <c r="AX881" s="224"/>
    </row>
    <row r="882" spans="40:50" ht="18" customHeight="1" hidden="1">
      <c r="AN882" s="28"/>
      <c r="AV882" s="224"/>
      <c r="AW882" s="219">
        <f t="shared" si="21"/>
        <v>0</v>
      </c>
      <c r="AX882" s="224"/>
    </row>
    <row r="883" spans="40:50" ht="18" customHeight="1" hidden="1">
      <c r="AN883" s="28"/>
      <c r="AV883" s="224"/>
      <c r="AW883" s="219">
        <f t="shared" si="21"/>
        <v>0</v>
      </c>
      <c r="AX883" s="224"/>
    </row>
    <row r="884" spans="40:50" ht="18" customHeight="1" hidden="1">
      <c r="AN884" s="28"/>
      <c r="AV884" s="224"/>
      <c r="AW884" s="219">
        <f t="shared" si="21"/>
        <v>0</v>
      </c>
      <c r="AX884" s="224"/>
    </row>
    <row r="885" spans="40:50" ht="18" customHeight="1" hidden="1">
      <c r="AN885" s="28"/>
      <c r="AV885" s="224"/>
      <c r="AW885" s="219">
        <f t="shared" si="21"/>
        <v>0</v>
      </c>
      <c r="AX885" s="224"/>
    </row>
    <row r="886" spans="40:50" ht="18" customHeight="1" hidden="1">
      <c r="AN886" s="28"/>
      <c r="AV886" s="224"/>
      <c r="AW886" s="219">
        <f t="shared" si="21"/>
        <v>0</v>
      </c>
      <c r="AX886" s="224"/>
    </row>
    <row r="887" spans="40:50" ht="18" customHeight="1" hidden="1">
      <c r="AN887" s="28"/>
      <c r="AV887" s="224"/>
      <c r="AW887" s="219">
        <f t="shared" si="21"/>
        <v>0</v>
      </c>
      <c r="AX887" s="224"/>
    </row>
    <row r="888" spans="40:50" ht="18" customHeight="1" hidden="1">
      <c r="AN888" s="28"/>
      <c r="AV888" s="224"/>
      <c r="AW888" s="219">
        <f t="shared" si="21"/>
        <v>0</v>
      </c>
      <c r="AX888" s="224"/>
    </row>
    <row r="889" spans="40:50" ht="18" customHeight="1" hidden="1">
      <c r="AN889" s="28"/>
      <c r="AV889" s="224"/>
      <c r="AW889" s="219">
        <f t="shared" si="21"/>
        <v>0</v>
      </c>
      <c r="AX889" s="224"/>
    </row>
    <row r="890" spans="40:50" ht="18" customHeight="1" hidden="1">
      <c r="AN890" s="28"/>
      <c r="AV890" s="224"/>
      <c r="AW890" s="219">
        <f t="shared" si="21"/>
        <v>0</v>
      </c>
      <c r="AX890" s="224"/>
    </row>
    <row r="891" spans="40:50" ht="18" customHeight="1" hidden="1">
      <c r="AN891" s="28"/>
      <c r="AV891" s="224"/>
      <c r="AW891" s="219">
        <f t="shared" si="21"/>
        <v>0</v>
      </c>
      <c r="AX891" s="224"/>
    </row>
    <row r="892" spans="40:50" ht="18" customHeight="1" hidden="1">
      <c r="AN892" s="28"/>
      <c r="AV892" s="224"/>
      <c r="AW892" s="219">
        <f t="shared" si="21"/>
        <v>0</v>
      </c>
      <c r="AX892" s="224"/>
    </row>
    <row r="893" spans="40:50" ht="18" customHeight="1" hidden="1">
      <c r="AN893" s="28"/>
      <c r="AV893" s="224"/>
      <c r="AW893" s="219">
        <f t="shared" si="21"/>
        <v>0</v>
      </c>
      <c r="AX893" s="224"/>
    </row>
    <row r="894" spans="40:50" ht="18" customHeight="1" hidden="1">
      <c r="AN894" s="28"/>
      <c r="AV894" s="224"/>
      <c r="AW894" s="219">
        <f t="shared" si="21"/>
        <v>0</v>
      </c>
      <c r="AX894" s="224"/>
    </row>
    <row r="895" spans="40:50" ht="18" customHeight="1" hidden="1">
      <c r="AN895" s="28"/>
      <c r="AV895" s="224"/>
      <c r="AW895" s="219">
        <f t="shared" si="21"/>
        <v>0</v>
      </c>
      <c r="AX895" s="224"/>
    </row>
    <row r="896" spans="40:50" ht="18" customHeight="1" hidden="1">
      <c r="AN896" s="28"/>
      <c r="AV896" s="224"/>
      <c r="AW896" s="219">
        <f t="shared" si="21"/>
        <v>0</v>
      </c>
      <c r="AX896" s="224"/>
    </row>
    <row r="897" spans="40:50" ht="18" customHeight="1" hidden="1">
      <c r="AN897" s="28"/>
      <c r="AV897" s="224"/>
      <c r="AW897" s="219">
        <f t="shared" si="21"/>
        <v>0</v>
      </c>
      <c r="AX897" s="224"/>
    </row>
    <row r="898" spans="40:50" ht="18" customHeight="1" hidden="1">
      <c r="AN898" s="28"/>
      <c r="AV898" s="224"/>
      <c r="AW898" s="219">
        <f t="shared" si="21"/>
        <v>0</v>
      </c>
      <c r="AX898" s="224"/>
    </row>
    <row r="899" spans="40:50" ht="18" customHeight="1" hidden="1">
      <c r="AN899" s="28"/>
      <c r="AV899" s="224"/>
      <c r="AW899" s="219">
        <f t="shared" si="21"/>
        <v>0</v>
      </c>
      <c r="AX899" s="224"/>
    </row>
    <row r="900" spans="40:50" ht="18" customHeight="1" hidden="1">
      <c r="AN900" s="28"/>
      <c r="AV900" s="224"/>
      <c r="AW900" s="219">
        <f t="shared" si="21"/>
        <v>0</v>
      </c>
      <c r="AX900" s="224"/>
    </row>
    <row r="901" spans="40:50" ht="18" customHeight="1" hidden="1">
      <c r="AN901" s="28"/>
      <c r="AV901" s="224"/>
      <c r="AW901" s="219">
        <f t="shared" si="21"/>
        <v>0</v>
      </c>
      <c r="AX901" s="224"/>
    </row>
    <row r="902" spans="40:50" ht="18" customHeight="1" hidden="1">
      <c r="AN902" s="28"/>
      <c r="AV902" s="224"/>
      <c r="AW902" s="219">
        <f t="shared" si="21"/>
        <v>0</v>
      </c>
      <c r="AX902" s="224"/>
    </row>
    <row r="903" spans="40:50" ht="18" customHeight="1" hidden="1">
      <c r="AN903" s="28"/>
      <c r="AV903" s="224"/>
      <c r="AW903" s="219">
        <f t="shared" si="21"/>
        <v>0</v>
      </c>
      <c r="AX903" s="224"/>
    </row>
    <row r="904" spans="40:50" ht="18" customHeight="1" hidden="1">
      <c r="AN904" s="28"/>
      <c r="AV904" s="224"/>
      <c r="AW904" s="219">
        <f aca="true" t="shared" si="22" ref="AW904:AW967">ROUND((AN902),0)</f>
        <v>0</v>
      </c>
      <c r="AX904" s="224"/>
    </row>
    <row r="905" spans="40:50" ht="18" customHeight="1" hidden="1">
      <c r="AN905" s="28"/>
      <c r="AV905" s="224"/>
      <c r="AW905" s="219">
        <f t="shared" si="22"/>
        <v>0</v>
      </c>
      <c r="AX905" s="224"/>
    </row>
    <row r="906" spans="40:50" ht="18" customHeight="1" hidden="1">
      <c r="AN906" s="28"/>
      <c r="AV906" s="224"/>
      <c r="AW906" s="219">
        <f t="shared" si="22"/>
        <v>0</v>
      </c>
      <c r="AX906" s="224"/>
    </row>
    <row r="907" spans="40:50" ht="18" customHeight="1" hidden="1">
      <c r="AN907" s="28"/>
      <c r="AV907" s="224"/>
      <c r="AW907" s="219">
        <f t="shared" si="22"/>
        <v>0</v>
      </c>
      <c r="AX907" s="224"/>
    </row>
    <row r="908" spans="40:50" ht="18" customHeight="1" hidden="1">
      <c r="AN908" s="28"/>
      <c r="AV908" s="224"/>
      <c r="AW908" s="219">
        <f t="shared" si="22"/>
        <v>0</v>
      </c>
      <c r="AX908" s="224"/>
    </row>
    <row r="909" spans="40:50" ht="18" customHeight="1" hidden="1">
      <c r="AN909" s="28"/>
      <c r="AV909" s="224"/>
      <c r="AW909" s="219">
        <f t="shared" si="22"/>
        <v>0</v>
      </c>
      <c r="AX909" s="224"/>
    </row>
    <row r="910" spans="40:50" ht="18" customHeight="1" hidden="1">
      <c r="AN910" s="28"/>
      <c r="AV910" s="224"/>
      <c r="AW910" s="219">
        <f t="shared" si="22"/>
        <v>0</v>
      </c>
      <c r="AX910" s="224"/>
    </row>
    <row r="911" spans="40:50" ht="18" customHeight="1" hidden="1">
      <c r="AN911" s="28"/>
      <c r="AV911" s="224"/>
      <c r="AW911" s="219">
        <f t="shared" si="22"/>
        <v>0</v>
      </c>
      <c r="AX911" s="224"/>
    </row>
    <row r="912" spans="40:50" ht="18" customHeight="1" hidden="1">
      <c r="AN912" s="28"/>
      <c r="AV912" s="224"/>
      <c r="AW912" s="219">
        <f t="shared" si="22"/>
        <v>0</v>
      </c>
      <c r="AX912" s="224"/>
    </row>
    <row r="913" spans="40:50" ht="18" customHeight="1" hidden="1">
      <c r="AN913" s="28"/>
      <c r="AV913" s="224"/>
      <c r="AW913" s="219">
        <f t="shared" si="22"/>
        <v>0</v>
      </c>
      <c r="AX913" s="224"/>
    </row>
    <row r="914" spans="40:50" ht="18" customHeight="1" hidden="1">
      <c r="AN914" s="28"/>
      <c r="AV914" s="224"/>
      <c r="AW914" s="219">
        <f t="shared" si="22"/>
        <v>0</v>
      </c>
      <c r="AX914" s="224"/>
    </row>
    <row r="915" spans="40:50" ht="18" customHeight="1" hidden="1">
      <c r="AN915" s="28"/>
      <c r="AV915" s="224"/>
      <c r="AW915" s="219">
        <f t="shared" si="22"/>
        <v>0</v>
      </c>
      <c r="AX915" s="224"/>
    </row>
    <row r="916" spans="40:50" ht="18" customHeight="1" hidden="1">
      <c r="AN916" s="28"/>
      <c r="AV916" s="224"/>
      <c r="AW916" s="219">
        <f t="shared" si="22"/>
        <v>0</v>
      </c>
      <c r="AX916" s="224"/>
    </row>
    <row r="917" spans="40:50" ht="18" customHeight="1" hidden="1">
      <c r="AN917" s="28"/>
      <c r="AV917" s="224"/>
      <c r="AW917" s="219">
        <f t="shared" si="22"/>
        <v>0</v>
      </c>
      <c r="AX917" s="224"/>
    </row>
    <row r="918" spans="40:50" ht="18" customHeight="1" hidden="1">
      <c r="AN918" s="28"/>
      <c r="AV918" s="224"/>
      <c r="AW918" s="219">
        <f t="shared" si="22"/>
        <v>0</v>
      </c>
      <c r="AX918" s="224"/>
    </row>
    <row r="919" spans="40:50" ht="18" customHeight="1" hidden="1">
      <c r="AN919" s="28"/>
      <c r="AV919" s="224"/>
      <c r="AW919" s="219">
        <f t="shared" si="22"/>
        <v>0</v>
      </c>
      <c r="AX919" s="224"/>
    </row>
    <row r="920" spans="40:50" ht="18" customHeight="1" hidden="1">
      <c r="AN920" s="28"/>
      <c r="AV920" s="224"/>
      <c r="AW920" s="219">
        <f t="shared" si="22"/>
        <v>0</v>
      </c>
      <c r="AX920" s="224"/>
    </row>
    <row r="921" spans="40:50" ht="18" customHeight="1" hidden="1">
      <c r="AN921" s="28"/>
      <c r="AV921" s="224"/>
      <c r="AW921" s="219">
        <f t="shared" si="22"/>
        <v>0</v>
      </c>
      <c r="AX921" s="224"/>
    </row>
    <row r="922" spans="40:50" ht="18" customHeight="1" hidden="1">
      <c r="AN922" s="28"/>
      <c r="AV922" s="224"/>
      <c r="AW922" s="219">
        <f t="shared" si="22"/>
        <v>0</v>
      </c>
      <c r="AX922" s="224"/>
    </row>
    <row r="923" spans="40:50" ht="18" customHeight="1" hidden="1">
      <c r="AN923" s="28"/>
      <c r="AV923" s="224"/>
      <c r="AW923" s="219">
        <f t="shared" si="22"/>
        <v>0</v>
      </c>
      <c r="AX923" s="224"/>
    </row>
    <row r="924" spans="40:50" ht="18" customHeight="1" hidden="1">
      <c r="AN924" s="28"/>
      <c r="AV924" s="224"/>
      <c r="AW924" s="219">
        <f t="shared" si="22"/>
        <v>0</v>
      </c>
      <c r="AX924" s="224"/>
    </row>
    <row r="925" spans="40:50" ht="18" customHeight="1" hidden="1">
      <c r="AN925" s="28"/>
      <c r="AV925" s="224"/>
      <c r="AW925" s="219">
        <f t="shared" si="22"/>
        <v>0</v>
      </c>
      <c r="AX925" s="224"/>
    </row>
    <row r="926" spans="40:50" ht="18" customHeight="1" hidden="1">
      <c r="AN926" s="28"/>
      <c r="AV926" s="224"/>
      <c r="AW926" s="219">
        <f t="shared" si="22"/>
        <v>0</v>
      </c>
      <c r="AX926" s="224"/>
    </row>
    <row r="927" spans="40:50" ht="18" customHeight="1" hidden="1">
      <c r="AN927" s="28"/>
      <c r="AV927" s="224"/>
      <c r="AW927" s="219">
        <f t="shared" si="22"/>
        <v>0</v>
      </c>
      <c r="AX927" s="224"/>
    </row>
    <row r="928" spans="40:50" ht="18" customHeight="1" hidden="1">
      <c r="AN928" s="28"/>
      <c r="AV928" s="224"/>
      <c r="AW928" s="219">
        <f t="shared" si="22"/>
        <v>0</v>
      </c>
      <c r="AX928" s="224"/>
    </row>
    <row r="929" spans="40:50" ht="18" customHeight="1" hidden="1">
      <c r="AN929" s="28"/>
      <c r="AV929" s="224"/>
      <c r="AW929" s="219">
        <f t="shared" si="22"/>
        <v>0</v>
      </c>
      <c r="AX929" s="224"/>
    </row>
    <row r="930" spans="40:50" ht="18" customHeight="1" hidden="1">
      <c r="AN930" s="28"/>
      <c r="AV930" s="224"/>
      <c r="AW930" s="219">
        <f t="shared" si="22"/>
        <v>0</v>
      </c>
      <c r="AX930" s="224"/>
    </row>
    <row r="931" spans="40:50" ht="18" customHeight="1" hidden="1">
      <c r="AN931" s="28"/>
      <c r="AV931" s="224"/>
      <c r="AW931" s="219">
        <f t="shared" si="22"/>
        <v>0</v>
      </c>
      <c r="AX931" s="224"/>
    </row>
    <row r="932" spans="40:50" ht="18" customHeight="1" hidden="1">
      <c r="AN932" s="28"/>
      <c r="AV932" s="224"/>
      <c r="AW932" s="219">
        <f t="shared" si="22"/>
        <v>0</v>
      </c>
      <c r="AX932" s="224"/>
    </row>
    <row r="933" spans="40:50" ht="18" customHeight="1" hidden="1">
      <c r="AN933" s="28"/>
      <c r="AV933" s="224"/>
      <c r="AW933" s="219">
        <f t="shared" si="22"/>
        <v>0</v>
      </c>
      <c r="AX933" s="224"/>
    </row>
    <row r="934" spans="40:50" ht="18" customHeight="1" hidden="1">
      <c r="AN934" s="28"/>
      <c r="AV934" s="224"/>
      <c r="AW934" s="219">
        <f t="shared" si="22"/>
        <v>0</v>
      </c>
      <c r="AX934" s="224"/>
    </row>
    <row r="935" spans="40:50" ht="18" customHeight="1" hidden="1">
      <c r="AN935" s="28"/>
      <c r="AV935" s="224"/>
      <c r="AW935" s="219">
        <f t="shared" si="22"/>
        <v>0</v>
      </c>
      <c r="AX935" s="224"/>
    </row>
    <row r="936" spans="40:50" ht="18" customHeight="1" hidden="1">
      <c r="AN936" s="28"/>
      <c r="AV936" s="224"/>
      <c r="AW936" s="219">
        <f t="shared" si="22"/>
        <v>0</v>
      </c>
      <c r="AX936" s="224"/>
    </row>
    <row r="937" spans="40:50" ht="18" customHeight="1" hidden="1">
      <c r="AN937" s="28"/>
      <c r="AV937" s="224"/>
      <c r="AW937" s="219">
        <f t="shared" si="22"/>
        <v>0</v>
      </c>
      <c r="AX937" s="224"/>
    </row>
    <row r="938" spans="40:50" ht="18" customHeight="1" hidden="1">
      <c r="AN938" s="28"/>
      <c r="AV938" s="224"/>
      <c r="AW938" s="219">
        <f t="shared" si="22"/>
        <v>0</v>
      </c>
      <c r="AX938" s="224"/>
    </row>
    <row r="939" spans="40:50" ht="18" customHeight="1" hidden="1">
      <c r="AN939" s="28"/>
      <c r="AV939" s="224"/>
      <c r="AW939" s="219">
        <f t="shared" si="22"/>
        <v>0</v>
      </c>
      <c r="AX939" s="224"/>
    </row>
    <row r="940" spans="40:50" ht="18" customHeight="1" hidden="1">
      <c r="AN940" s="28"/>
      <c r="AV940" s="224"/>
      <c r="AW940" s="219">
        <f t="shared" si="22"/>
        <v>0</v>
      </c>
      <c r="AX940" s="224"/>
    </row>
    <row r="941" spans="40:50" ht="18" customHeight="1" hidden="1">
      <c r="AN941" s="28"/>
      <c r="AV941" s="224"/>
      <c r="AW941" s="219">
        <f t="shared" si="22"/>
        <v>0</v>
      </c>
      <c r="AX941" s="224"/>
    </row>
    <row r="942" spans="40:50" ht="18" customHeight="1" hidden="1">
      <c r="AN942" s="28"/>
      <c r="AV942" s="224"/>
      <c r="AW942" s="219">
        <f t="shared" si="22"/>
        <v>0</v>
      </c>
      <c r="AX942" s="224"/>
    </row>
    <row r="943" spans="40:50" ht="18" customHeight="1" hidden="1">
      <c r="AN943" s="28"/>
      <c r="AV943" s="224"/>
      <c r="AW943" s="219">
        <f t="shared" si="22"/>
        <v>0</v>
      </c>
      <c r="AX943" s="224"/>
    </row>
    <row r="944" spans="40:50" ht="18" customHeight="1" hidden="1">
      <c r="AN944" s="28"/>
      <c r="AV944" s="224"/>
      <c r="AW944" s="219">
        <f t="shared" si="22"/>
        <v>0</v>
      </c>
      <c r="AX944" s="224"/>
    </row>
    <row r="945" spans="40:50" ht="18" customHeight="1" hidden="1">
      <c r="AN945" s="28"/>
      <c r="AV945" s="224"/>
      <c r="AW945" s="219">
        <f t="shared" si="22"/>
        <v>0</v>
      </c>
      <c r="AX945" s="224"/>
    </row>
    <row r="946" spans="40:50" ht="18" customHeight="1" hidden="1">
      <c r="AN946" s="28"/>
      <c r="AV946" s="224"/>
      <c r="AW946" s="219">
        <f t="shared" si="22"/>
        <v>0</v>
      </c>
      <c r="AX946" s="224"/>
    </row>
    <row r="947" spans="40:50" ht="18" customHeight="1" hidden="1">
      <c r="AN947" s="28"/>
      <c r="AV947" s="224"/>
      <c r="AW947" s="219">
        <f t="shared" si="22"/>
        <v>0</v>
      </c>
      <c r="AX947" s="224"/>
    </row>
    <row r="948" spans="40:50" ht="18" customHeight="1" hidden="1">
      <c r="AN948" s="28"/>
      <c r="AV948" s="224"/>
      <c r="AW948" s="219">
        <f t="shared" si="22"/>
        <v>0</v>
      </c>
      <c r="AX948" s="224"/>
    </row>
    <row r="949" spans="40:50" ht="18" customHeight="1" hidden="1">
      <c r="AN949" s="28"/>
      <c r="AV949" s="224"/>
      <c r="AW949" s="219">
        <f t="shared" si="22"/>
        <v>0</v>
      </c>
      <c r="AX949" s="224"/>
    </row>
    <row r="950" spans="40:50" ht="18" customHeight="1" hidden="1">
      <c r="AN950" s="28"/>
      <c r="AV950" s="224"/>
      <c r="AW950" s="219">
        <f t="shared" si="22"/>
        <v>0</v>
      </c>
      <c r="AX950" s="224"/>
    </row>
    <row r="951" spans="40:50" ht="18" customHeight="1" hidden="1">
      <c r="AN951" s="28"/>
      <c r="AV951" s="224"/>
      <c r="AW951" s="219">
        <f t="shared" si="22"/>
        <v>0</v>
      </c>
      <c r="AX951" s="224"/>
    </row>
    <row r="952" spans="40:50" ht="18" customHeight="1" hidden="1">
      <c r="AN952" s="28"/>
      <c r="AV952" s="224"/>
      <c r="AW952" s="219">
        <f t="shared" si="22"/>
        <v>0</v>
      </c>
      <c r="AX952" s="224"/>
    </row>
    <row r="953" spans="40:50" ht="18" customHeight="1" hidden="1">
      <c r="AN953" s="28"/>
      <c r="AV953" s="224"/>
      <c r="AW953" s="219">
        <f t="shared" si="22"/>
        <v>0</v>
      </c>
      <c r="AX953" s="224"/>
    </row>
    <row r="954" spans="40:50" ht="18" customHeight="1" hidden="1">
      <c r="AN954" s="28"/>
      <c r="AV954" s="224"/>
      <c r="AW954" s="219">
        <f t="shared" si="22"/>
        <v>0</v>
      </c>
      <c r="AX954" s="224"/>
    </row>
    <row r="955" spans="40:50" ht="18" customHeight="1" hidden="1">
      <c r="AN955" s="28"/>
      <c r="AV955" s="224"/>
      <c r="AW955" s="219">
        <f t="shared" si="22"/>
        <v>0</v>
      </c>
      <c r="AX955" s="224"/>
    </row>
    <row r="956" spans="40:50" ht="18" customHeight="1" hidden="1">
      <c r="AN956" s="28"/>
      <c r="AV956" s="224"/>
      <c r="AW956" s="219">
        <f t="shared" si="22"/>
        <v>0</v>
      </c>
      <c r="AX956" s="224"/>
    </row>
    <row r="957" spans="40:50" ht="18" customHeight="1" hidden="1">
      <c r="AN957" s="28"/>
      <c r="AV957" s="224"/>
      <c r="AW957" s="219">
        <f t="shared" si="22"/>
        <v>0</v>
      </c>
      <c r="AX957" s="224"/>
    </row>
    <row r="958" spans="40:50" ht="18" customHeight="1" hidden="1">
      <c r="AN958" s="28"/>
      <c r="AV958" s="224"/>
      <c r="AW958" s="219">
        <f t="shared" si="22"/>
        <v>0</v>
      </c>
      <c r="AX958" s="224"/>
    </row>
    <row r="959" spans="40:50" ht="18" customHeight="1" hidden="1">
      <c r="AN959" s="28"/>
      <c r="AV959" s="224"/>
      <c r="AW959" s="219">
        <f t="shared" si="22"/>
        <v>0</v>
      </c>
      <c r="AX959" s="224"/>
    </row>
    <row r="960" spans="40:50" ht="18" customHeight="1" hidden="1">
      <c r="AN960" s="28"/>
      <c r="AV960" s="224"/>
      <c r="AW960" s="219">
        <f t="shared" si="22"/>
        <v>0</v>
      </c>
      <c r="AX960" s="224"/>
    </row>
    <row r="961" spans="40:50" ht="18" customHeight="1" hidden="1">
      <c r="AN961" s="28"/>
      <c r="AV961" s="224"/>
      <c r="AW961" s="219">
        <f t="shared" si="22"/>
        <v>0</v>
      </c>
      <c r="AX961" s="224"/>
    </row>
    <row r="962" spans="40:50" ht="18" customHeight="1" hidden="1">
      <c r="AN962" s="28"/>
      <c r="AV962" s="224"/>
      <c r="AW962" s="219">
        <f t="shared" si="22"/>
        <v>0</v>
      </c>
      <c r="AX962" s="224"/>
    </row>
    <row r="963" spans="40:50" ht="18" customHeight="1" hidden="1">
      <c r="AN963" s="28"/>
      <c r="AV963" s="224"/>
      <c r="AW963" s="219">
        <f t="shared" si="22"/>
        <v>0</v>
      </c>
      <c r="AX963" s="224"/>
    </row>
    <row r="964" spans="40:50" ht="18" customHeight="1" hidden="1">
      <c r="AN964" s="28"/>
      <c r="AV964" s="224"/>
      <c r="AW964" s="219">
        <f t="shared" si="22"/>
        <v>0</v>
      </c>
      <c r="AX964" s="224"/>
    </row>
    <row r="965" spans="40:50" ht="18" customHeight="1" hidden="1">
      <c r="AN965" s="28"/>
      <c r="AV965" s="224"/>
      <c r="AW965" s="219">
        <f t="shared" si="22"/>
        <v>0</v>
      </c>
      <c r="AX965" s="224"/>
    </row>
    <row r="966" spans="40:50" ht="18" customHeight="1" hidden="1">
      <c r="AN966" s="28"/>
      <c r="AV966" s="224"/>
      <c r="AW966" s="219">
        <f t="shared" si="22"/>
        <v>0</v>
      </c>
      <c r="AX966" s="224"/>
    </row>
    <row r="967" spans="40:50" ht="18" customHeight="1" hidden="1">
      <c r="AN967" s="28"/>
      <c r="AV967" s="224"/>
      <c r="AW967" s="219">
        <f t="shared" si="22"/>
        <v>0</v>
      </c>
      <c r="AX967" s="224"/>
    </row>
    <row r="968" spans="40:50" ht="18" customHeight="1" hidden="1">
      <c r="AN968" s="28"/>
      <c r="AV968" s="224"/>
      <c r="AW968" s="219">
        <f aca="true" t="shared" si="23" ref="AW968:AW1031">ROUND((AN966),0)</f>
        <v>0</v>
      </c>
      <c r="AX968" s="224"/>
    </row>
    <row r="969" spans="40:50" ht="18" customHeight="1" hidden="1">
      <c r="AN969" s="28"/>
      <c r="AV969" s="224"/>
      <c r="AW969" s="219">
        <f t="shared" si="23"/>
        <v>0</v>
      </c>
      <c r="AX969" s="224"/>
    </row>
    <row r="970" spans="40:50" ht="18" customHeight="1" hidden="1">
      <c r="AN970" s="28"/>
      <c r="AV970" s="224"/>
      <c r="AW970" s="219">
        <f t="shared" si="23"/>
        <v>0</v>
      </c>
      <c r="AX970" s="224"/>
    </row>
    <row r="971" spans="40:50" ht="18" customHeight="1" hidden="1">
      <c r="AN971" s="28"/>
      <c r="AV971" s="224"/>
      <c r="AW971" s="219">
        <f t="shared" si="23"/>
        <v>0</v>
      </c>
      <c r="AX971" s="224"/>
    </row>
    <row r="972" spans="40:50" ht="18" customHeight="1" hidden="1">
      <c r="AN972" s="28"/>
      <c r="AV972" s="224"/>
      <c r="AW972" s="219">
        <f t="shared" si="23"/>
        <v>0</v>
      </c>
      <c r="AX972" s="224"/>
    </row>
    <row r="973" spans="40:50" ht="18" customHeight="1" hidden="1">
      <c r="AN973" s="28"/>
      <c r="AV973" s="224"/>
      <c r="AW973" s="219">
        <f t="shared" si="23"/>
        <v>0</v>
      </c>
      <c r="AX973" s="224"/>
    </row>
    <row r="974" spans="40:50" ht="18" customHeight="1" hidden="1">
      <c r="AN974" s="28"/>
      <c r="AV974" s="224"/>
      <c r="AW974" s="219">
        <f t="shared" si="23"/>
        <v>0</v>
      </c>
      <c r="AX974" s="224"/>
    </row>
    <row r="975" spans="40:50" ht="18" customHeight="1" hidden="1">
      <c r="AN975" s="28"/>
      <c r="AV975" s="224"/>
      <c r="AW975" s="219">
        <f t="shared" si="23"/>
        <v>0</v>
      </c>
      <c r="AX975" s="224"/>
    </row>
    <row r="976" spans="40:50" ht="18" customHeight="1" hidden="1">
      <c r="AN976" s="28"/>
      <c r="AV976" s="224"/>
      <c r="AW976" s="219">
        <f t="shared" si="23"/>
        <v>0</v>
      </c>
      <c r="AX976" s="224"/>
    </row>
    <row r="977" spans="40:50" ht="18" customHeight="1" hidden="1">
      <c r="AN977" s="28"/>
      <c r="AV977" s="224"/>
      <c r="AW977" s="219">
        <f t="shared" si="23"/>
        <v>0</v>
      </c>
      <c r="AX977" s="224"/>
    </row>
    <row r="978" spans="40:50" ht="18" customHeight="1" hidden="1">
      <c r="AN978" s="28"/>
      <c r="AV978" s="224"/>
      <c r="AW978" s="219">
        <f t="shared" si="23"/>
        <v>0</v>
      </c>
      <c r="AX978" s="224"/>
    </row>
    <row r="979" spans="40:50" ht="18" customHeight="1" hidden="1">
      <c r="AN979" s="28"/>
      <c r="AV979" s="224"/>
      <c r="AW979" s="219">
        <f t="shared" si="23"/>
        <v>0</v>
      </c>
      <c r="AX979" s="224"/>
    </row>
    <row r="980" spans="40:50" ht="18" customHeight="1" hidden="1">
      <c r="AN980" s="28"/>
      <c r="AV980" s="224"/>
      <c r="AW980" s="219">
        <f t="shared" si="23"/>
        <v>0</v>
      </c>
      <c r="AX980" s="224"/>
    </row>
    <row r="981" spans="40:50" ht="18" customHeight="1" hidden="1">
      <c r="AN981" s="28"/>
      <c r="AV981" s="224"/>
      <c r="AW981" s="219">
        <f t="shared" si="23"/>
        <v>0</v>
      </c>
      <c r="AX981" s="224"/>
    </row>
    <row r="982" spans="40:50" ht="18" customHeight="1" hidden="1">
      <c r="AN982" s="28"/>
      <c r="AV982" s="224"/>
      <c r="AW982" s="219">
        <f t="shared" si="23"/>
        <v>0</v>
      </c>
      <c r="AX982" s="224"/>
    </row>
    <row r="983" spans="40:50" ht="18" customHeight="1" hidden="1">
      <c r="AN983" s="28"/>
      <c r="AV983" s="224"/>
      <c r="AW983" s="219">
        <f t="shared" si="23"/>
        <v>0</v>
      </c>
      <c r="AX983" s="224"/>
    </row>
    <row r="984" spans="40:50" ht="18" customHeight="1" hidden="1">
      <c r="AN984" s="28"/>
      <c r="AV984" s="224"/>
      <c r="AW984" s="219">
        <f t="shared" si="23"/>
        <v>0</v>
      </c>
      <c r="AX984" s="224"/>
    </row>
    <row r="985" spans="40:50" ht="18" customHeight="1" hidden="1">
      <c r="AN985" s="28"/>
      <c r="AV985" s="224"/>
      <c r="AW985" s="219">
        <f t="shared" si="23"/>
        <v>0</v>
      </c>
      <c r="AX985" s="224"/>
    </row>
    <row r="986" spans="40:50" ht="18" customHeight="1" hidden="1">
      <c r="AN986" s="28"/>
      <c r="AV986" s="224"/>
      <c r="AW986" s="219">
        <f t="shared" si="23"/>
        <v>0</v>
      </c>
      <c r="AX986" s="224"/>
    </row>
    <row r="987" spans="40:50" ht="18" customHeight="1" hidden="1">
      <c r="AN987" s="28"/>
      <c r="AV987" s="224"/>
      <c r="AW987" s="219">
        <f t="shared" si="23"/>
        <v>0</v>
      </c>
      <c r="AX987" s="224"/>
    </row>
    <row r="988" spans="40:50" ht="18" customHeight="1" hidden="1">
      <c r="AN988" s="28"/>
      <c r="AV988" s="224"/>
      <c r="AW988" s="219">
        <f t="shared" si="23"/>
        <v>0</v>
      </c>
      <c r="AX988" s="224"/>
    </row>
    <row r="989" spans="40:50" ht="18" customHeight="1" hidden="1">
      <c r="AN989" s="28"/>
      <c r="AV989" s="224"/>
      <c r="AW989" s="219">
        <f t="shared" si="23"/>
        <v>0</v>
      </c>
      <c r="AX989" s="224"/>
    </row>
    <row r="990" spans="40:50" ht="18" customHeight="1" hidden="1">
      <c r="AN990" s="28"/>
      <c r="AV990" s="224"/>
      <c r="AW990" s="219">
        <f t="shared" si="23"/>
        <v>0</v>
      </c>
      <c r="AX990" s="224"/>
    </row>
    <row r="991" spans="40:50" ht="18" customHeight="1" hidden="1">
      <c r="AN991" s="28"/>
      <c r="AV991" s="224"/>
      <c r="AW991" s="219">
        <f t="shared" si="23"/>
        <v>0</v>
      </c>
      <c r="AX991" s="224"/>
    </row>
    <row r="992" spans="40:50" ht="18" customHeight="1" hidden="1">
      <c r="AN992" s="28"/>
      <c r="AV992" s="224"/>
      <c r="AW992" s="219">
        <f t="shared" si="23"/>
        <v>0</v>
      </c>
      <c r="AX992" s="224"/>
    </row>
    <row r="993" spans="40:50" ht="18" customHeight="1" hidden="1">
      <c r="AN993" s="28"/>
      <c r="AV993" s="224"/>
      <c r="AW993" s="219">
        <f t="shared" si="23"/>
        <v>0</v>
      </c>
      <c r="AX993" s="224"/>
    </row>
    <row r="994" spans="40:50" ht="18" customHeight="1" hidden="1">
      <c r="AN994" s="28"/>
      <c r="AV994" s="224"/>
      <c r="AW994" s="219">
        <f t="shared" si="23"/>
        <v>0</v>
      </c>
      <c r="AX994" s="224"/>
    </row>
    <row r="995" spans="40:50" ht="18" customHeight="1" hidden="1">
      <c r="AN995" s="28"/>
      <c r="AV995" s="224"/>
      <c r="AW995" s="219">
        <f t="shared" si="23"/>
        <v>0</v>
      </c>
      <c r="AX995" s="224"/>
    </row>
    <row r="996" spans="40:50" ht="18" customHeight="1" hidden="1">
      <c r="AN996" s="28"/>
      <c r="AV996" s="224"/>
      <c r="AW996" s="219">
        <f t="shared" si="23"/>
        <v>0</v>
      </c>
      <c r="AX996" s="224"/>
    </row>
    <row r="997" spans="40:50" ht="18" customHeight="1" hidden="1">
      <c r="AN997" s="28"/>
      <c r="AV997" s="224"/>
      <c r="AW997" s="219">
        <f t="shared" si="23"/>
        <v>0</v>
      </c>
      <c r="AX997" s="224"/>
    </row>
    <row r="998" spans="40:50" ht="18" customHeight="1" hidden="1">
      <c r="AN998" s="28"/>
      <c r="AV998" s="224"/>
      <c r="AW998" s="219">
        <f t="shared" si="23"/>
        <v>0</v>
      </c>
      <c r="AX998" s="224"/>
    </row>
    <row r="999" spans="40:50" ht="18" customHeight="1" hidden="1">
      <c r="AN999" s="28"/>
      <c r="AV999" s="224"/>
      <c r="AW999" s="219">
        <f t="shared" si="23"/>
        <v>0</v>
      </c>
      <c r="AX999" s="224"/>
    </row>
    <row r="1000" spans="40:50" ht="18" customHeight="1" hidden="1">
      <c r="AN1000" s="28"/>
      <c r="AV1000" s="224"/>
      <c r="AW1000" s="219">
        <f t="shared" si="23"/>
        <v>0</v>
      </c>
      <c r="AX1000" s="224"/>
    </row>
    <row r="1001" spans="40:50" ht="18" customHeight="1" hidden="1">
      <c r="AN1001" s="28"/>
      <c r="AV1001" s="224"/>
      <c r="AW1001" s="219">
        <f t="shared" si="23"/>
        <v>0</v>
      </c>
      <c r="AX1001" s="224"/>
    </row>
    <row r="1002" spans="40:50" ht="18" customHeight="1" hidden="1">
      <c r="AN1002" s="28"/>
      <c r="AV1002" s="224"/>
      <c r="AW1002" s="219">
        <f t="shared" si="23"/>
        <v>0</v>
      </c>
      <c r="AX1002" s="224"/>
    </row>
    <row r="1003" spans="40:50" ht="18" customHeight="1" hidden="1">
      <c r="AN1003" s="28"/>
      <c r="AV1003" s="224"/>
      <c r="AW1003" s="219">
        <f t="shared" si="23"/>
        <v>0</v>
      </c>
      <c r="AX1003" s="224"/>
    </row>
    <row r="1004" spans="40:50" ht="18" customHeight="1" hidden="1">
      <c r="AN1004" s="28"/>
      <c r="AV1004" s="224"/>
      <c r="AW1004" s="219">
        <f t="shared" si="23"/>
        <v>0</v>
      </c>
      <c r="AX1004" s="224"/>
    </row>
    <row r="1005" spans="40:50" ht="18" customHeight="1" hidden="1">
      <c r="AN1005" s="28"/>
      <c r="AV1005" s="224"/>
      <c r="AW1005" s="219">
        <f t="shared" si="23"/>
        <v>0</v>
      </c>
      <c r="AX1005" s="224"/>
    </row>
    <row r="1006" spans="40:50" ht="18" customHeight="1" hidden="1">
      <c r="AN1006" s="28"/>
      <c r="AV1006" s="224"/>
      <c r="AW1006" s="219">
        <f t="shared" si="23"/>
        <v>0</v>
      </c>
      <c r="AX1006" s="224"/>
    </row>
    <row r="1007" spans="40:50" ht="18" customHeight="1" hidden="1">
      <c r="AN1007" s="28"/>
      <c r="AV1007" s="224"/>
      <c r="AW1007" s="219">
        <f t="shared" si="23"/>
        <v>0</v>
      </c>
      <c r="AX1007" s="224"/>
    </row>
    <row r="1008" spans="40:50" ht="18" customHeight="1" hidden="1">
      <c r="AN1008" s="28"/>
      <c r="AV1008" s="224"/>
      <c r="AW1008" s="219">
        <f t="shared" si="23"/>
        <v>0</v>
      </c>
      <c r="AX1008" s="224"/>
    </row>
    <row r="1009" spans="40:50" ht="18" customHeight="1" hidden="1">
      <c r="AN1009" s="28"/>
      <c r="AV1009" s="224"/>
      <c r="AW1009" s="219">
        <f t="shared" si="23"/>
        <v>0</v>
      </c>
      <c r="AX1009" s="224"/>
    </row>
    <row r="1010" spans="40:50" ht="18" customHeight="1" hidden="1">
      <c r="AN1010" s="28"/>
      <c r="AV1010" s="224"/>
      <c r="AW1010" s="219">
        <f t="shared" si="23"/>
        <v>0</v>
      </c>
      <c r="AX1010" s="224"/>
    </row>
    <row r="1011" spans="40:50" ht="18" customHeight="1" hidden="1">
      <c r="AN1011" s="28"/>
      <c r="AV1011" s="224"/>
      <c r="AW1011" s="219">
        <f t="shared" si="23"/>
        <v>0</v>
      </c>
      <c r="AX1011" s="224"/>
    </row>
    <row r="1012" spans="40:50" ht="18" customHeight="1" hidden="1">
      <c r="AN1012" s="28"/>
      <c r="AV1012" s="224"/>
      <c r="AW1012" s="219">
        <f t="shared" si="23"/>
        <v>0</v>
      </c>
      <c r="AX1012" s="224"/>
    </row>
    <row r="1013" spans="40:50" ht="18" customHeight="1" hidden="1">
      <c r="AN1013" s="28"/>
      <c r="AV1013" s="224"/>
      <c r="AW1013" s="219">
        <f t="shared" si="23"/>
        <v>0</v>
      </c>
      <c r="AX1013" s="224"/>
    </row>
    <row r="1014" spans="40:50" ht="18" customHeight="1" hidden="1">
      <c r="AN1014" s="28"/>
      <c r="AV1014" s="224"/>
      <c r="AW1014" s="219">
        <f t="shared" si="23"/>
        <v>0</v>
      </c>
      <c r="AX1014" s="224"/>
    </row>
    <row r="1015" spans="40:50" ht="18" customHeight="1" hidden="1">
      <c r="AN1015" s="28"/>
      <c r="AV1015" s="224"/>
      <c r="AW1015" s="219">
        <f t="shared" si="23"/>
        <v>0</v>
      </c>
      <c r="AX1015" s="224"/>
    </row>
    <row r="1016" spans="40:50" ht="18" customHeight="1" hidden="1">
      <c r="AN1016" s="28"/>
      <c r="AV1016" s="224"/>
      <c r="AW1016" s="219">
        <f t="shared" si="23"/>
        <v>0</v>
      </c>
      <c r="AX1016" s="224"/>
    </row>
    <row r="1017" spans="40:50" ht="18" customHeight="1" hidden="1">
      <c r="AN1017" s="28"/>
      <c r="AV1017" s="224"/>
      <c r="AW1017" s="219">
        <f t="shared" si="23"/>
        <v>0</v>
      </c>
      <c r="AX1017" s="224"/>
    </row>
    <row r="1018" spans="40:50" ht="18" customHeight="1" hidden="1">
      <c r="AN1018" s="28"/>
      <c r="AV1018" s="224"/>
      <c r="AW1018" s="219">
        <f t="shared" si="23"/>
        <v>0</v>
      </c>
      <c r="AX1018" s="224"/>
    </row>
    <row r="1019" spans="40:50" ht="18" customHeight="1" hidden="1">
      <c r="AN1019" s="28"/>
      <c r="AV1019" s="224"/>
      <c r="AW1019" s="219">
        <f t="shared" si="23"/>
        <v>0</v>
      </c>
      <c r="AX1019" s="224"/>
    </row>
    <row r="1020" spans="40:50" ht="18" customHeight="1" hidden="1">
      <c r="AN1020" s="28"/>
      <c r="AV1020" s="224"/>
      <c r="AW1020" s="219">
        <f t="shared" si="23"/>
        <v>0</v>
      </c>
      <c r="AX1020" s="224"/>
    </row>
    <row r="1021" spans="40:50" ht="18" customHeight="1" hidden="1">
      <c r="AN1021" s="28"/>
      <c r="AV1021" s="224"/>
      <c r="AW1021" s="219">
        <f t="shared" si="23"/>
        <v>0</v>
      </c>
      <c r="AX1021" s="224"/>
    </row>
    <row r="1022" spans="40:50" ht="18" customHeight="1" hidden="1">
      <c r="AN1022" s="28"/>
      <c r="AV1022" s="224"/>
      <c r="AW1022" s="219">
        <f t="shared" si="23"/>
        <v>0</v>
      </c>
      <c r="AX1022" s="224"/>
    </row>
    <row r="1023" spans="40:50" ht="18" customHeight="1" hidden="1">
      <c r="AN1023" s="28"/>
      <c r="AV1023" s="224"/>
      <c r="AW1023" s="219">
        <f t="shared" si="23"/>
        <v>0</v>
      </c>
      <c r="AX1023" s="224"/>
    </row>
    <row r="1024" spans="40:50" ht="18" customHeight="1" hidden="1">
      <c r="AN1024" s="28"/>
      <c r="AV1024" s="224"/>
      <c r="AW1024" s="219">
        <f t="shared" si="23"/>
        <v>0</v>
      </c>
      <c r="AX1024" s="224"/>
    </row>
    <row r="1025" spans="40:50" ht="18" customHeight="1" hidden="1">
      <c r="AN1025" s="28"/>
      <c r="AV1025" s="224"/>
      <c r="AW1025" s="219">
        <f t="shared" si="23"/>
        <v>0</v>
      </c>
      <c r="AX1025" s="224"/>
    </row>
    <row r="1026" spans="40:50" ht="18" customHeight="1" hidden="1">
      <c r="AN1026" s="28"/>
      <c r="AV1026" s="224"/>
      <c r="AW1026" s="219">
        <f t="shared" si="23"/>
        <v>0</v>
      </c>
      <c r="AX1026" s="224"/>
    </row>
    <row r="1027" spans="40:50" ht="18" customHeight="1" hidden="1">
      <c r="AN1027" s="28"/>
      <c r="AV1027" s="224"/>
      <c r="AW1027" s="219">
        <f t="shared" si="23"/>
        <v>0</v>
      </c>
      <c r="AX1027" s="224"/>
    </row>
    <row r="1028" spans="40:50" ht="18" customHeight="1" hidden="1">
      <c r="AN1028" s="28"/>
      <c r="AV1028" s="224"/>
      <c r="AW1028" s="219">
        <f t="shared" si="23"/>
        <v>0</v>
      </c>
      <c r="AX1028" s="224"/>
    </row>
    <row r="1029" spans="40:50" ht="18" customHeight="1" hidden="1">
      <c r="AN1029" s="28"/>
      <c r="AV1029" s="224"/>
      <c r="AW1029" s="219">
        <f t="shared" si="23"/>
        <v>0</v>
      </c>
      <c r="AX1029" s="224"/>
    </row>
    <row r="1030" spans="40:50" ht="18" customHeight="1" hidden="1">
      <c r="AN1030" s="28"/>
      <c r="AV1030" s="224"/>
      <c r="AW1030" s="219">
        <f t="shared" si="23"/>
        <v>0</v>
      </c>
      <c r="AX1030" s="224"/>
    </row>
    <row r="1031" spans="40:50" ht="18" customHeight="1" hidden="1">
      <c r="AN1031" s="28"/>
      <c r="AV1031" s="224"/>
      <c r="AW1031" s="219">
        <f t="shared" si="23"/>
        <v>0</v>
      </c>
      <c r="AX1031" s="224"/>
    </row>
    <row r="1032" spans="40:50" ht="18" customHeight="1" hidden="1">
      <c r="AN1032" s="28"/>
      <c r="AV1032" s="224"/>
      <c r="AW1032" s="219">
        <f aca="true" t="shared" si="24" ref="AW1032:AW1095">ROUND((AN1030),0)</f>
        <v>0</v>
      </c>
      <c r="AX1032" s="224"/>
    </row>
    <row r="1033" spans="40:50" ht="18" customHeight="1" hidden="1">
      <c r="AN1033" s="28"/>
      <c r="AV1033" s="224"/>
      <c r="AW1033" s="219">
        <f t="shared" si="24"/>
        <v>0</v>
      </c>
      <c r="AX1033" s="224"/>
    </row>
    <row r="1034" spans="40:50" ht="18" customHeight="1" hidden="1">
      <c r="AN1034" s="28"/>
      <c r="AV1034" s="224"/>
      <c r="AW1034" s="219">
        <f t="shared" si="24"/>
        <v>0</v>
      </c>
      <c r="AX1034" s="224"/>
    </row>
    <row r="1035" spans="40:50" ht="18" customHeight="1" hidden="1">
      <c r="AN1035" s="28"/>
      <c r="AV1035" s="224"/>
      <c r="AW1035" s="219">
        <f t="shared" si="24"/>
        <v>0</v>
      </c>
      <c r="AX1035" s="224"/>
    </row>
    <row r="1036" spans="40:50" ht="18" customHeight="1" hidden="1">
      <c r="AN1036" s="28"/>
      <c r="AV1036" s="224"/>
      <c r="AW1036" s="219">
        <f t="shared" si="24"/>
        <v>0</v>
      </c>
      <c r="AX1036" s="224"/>
    </row>
    <row r="1037" spans="40:50" ht="18" customHeight="1" hidden="1">
      <c r="AN1037" s="28"/>
      <c r="AV1037" s="224"/>
      <c r="AW1037" s="219">
        <f t="shared" si="24"/>
        <v>0</v>
      </c>
      <c r="AX1037" s="224"/>
    </row>
    <row r="1038" spans="40:50" ht="18" customHeight="1" hidden="1">
      <c r="AN1038" s="28"/>
      <c r="AV1038" s="224"/>
      <c r="AW1038" s="219">
        <f t="shared" si="24"/>
        <v>0</v>
      </c>
      <c r="AX1038" s="224"/>
    </row>
    <row r="1039" spans="40:50" ht="18" customHeight="1" hidden="1">
      <c r="AN1039" s="28"/>
      <c r="AV1039" s="224"/>
      <c r="AW1039" s="219">
        <f t="shared" si="24"/>
        <v>0</v>
      </c>
      <c r="AX1039" s="224"/>
    </row>
    <row r="1040" spans="40:50" ht="18" customHeight="1" hidden="1">
      <c r="AN1040" s="28"/>
      <c r="AV1040" s="224"/>
      <c r="AW1040" s="219">
        <f t="shared" si="24"/>
        <v>0</v>
      </c>
      <c r="AX1040" s="224"/>
    </row>
    <row r="1041" spans="40:50" ht="18" customHeight="1" hidden="1">
      <c r="AN1041" s="28"/>
      <c r="AV1041" s="224"/>
      <c r="AW1041" s="219">
        <f t="shared" si="24"/>
        <v>0</v>
      </c>
      <c r="AX1041" s="224"/>
    </row>
    <row r="1042" spans="40:50" ht="18" customHeight="1" hidden="1">
      <c r="AN1042" s="28"/>
      <c r="AV1042" s="224"/>
      <c r="AW1042" s="219">
        <f t="shared" si="24"/>
        <v>0</v>
      </c>
      <c r="AX1042" s="224"/>
    </row>
    <row r="1043" spans="40:50" ht="18" customHeight="1" hidden="1">
      <c r="AN1043" s="28"/>
      <c r="AV1043" s="224"/>
      <c r="AW1043" s="219">
        <f t="shared" si="24"/>
        <v>0</v>
      </c>
      <c r="AX1043" s="224"/>
    </row>
    <row r="1044" spans="40:50" ht="18" customHeight="1" hidden="1">
      <c r="AN1044" s="28"/>
      <c r="AV1044" s="224"/>
      <c r="AW1044" s="219">
        <f t="shared" si="24"/>
        <v>0</v>
      </c>
      <c r="AX1044" s="224"/>
    </row>
    <row r="1045" spans="40:50" ht="18" customHeight="1" hidden="1">
      <c r="AN1045" s="28"/>
      <c r="AV1045" s="224"/>
      <c r="AW1045" s="219">
        <f t="shared" si="24"/>
        <v>0</v>
      </c>
      <c r="AX1045" s="224"/>
    </row>
    <row r="1046" spans="40:50" ht="18" customHeight="1" hidden="1">
      <c r="AN1046" s="28"/>
      <c r="AV1046" s="224"/>
      <c r="AW1046" s="219">
        <f t="shared" si="24"/>
        <v>0</v>
      </c>
      <c r="AX1046" s="224"/>
    </row>
    <row r="1047" spans="40:50" ht="18" customHeight="1" hidden="1">
      <c r="AN1047" s="28"/>
      <c r="AV1047" s="224"/>
      <c r="AW1047" s="219">
        <f t="shared" si="24"/>
        <v>0</v>
      </c>
      <c r="AX1047" s="224"/>
    </row>
    <row r="1048" spans="40:50" ht="18" customHeight="1" hidden="1">
      <c r="AN1048" s="28"/>
      <c r="AV1048" s="224"/>
      <c r="AW1048" s="219">
        <f t="shared" si="24"/>
        <v>0</v>
      </c>
      <c r="AX1048" s="224"/>
    </row>
    <row r="1049" spans="40:50" ht="18" customHeight="1" hidden="1">
      <c r="AN1049" s="28"/>
      <c r="AV1049" s="224"/>
      <c r="AW1049" s="219">
        <f t="shared" si="24"/>
        <v>0</v>
      </c>
      <c r="AX1049" s="224"/>
    </row>
    <row r="1050" spans="40:50" ht="18" customHeight="1" hidden="1">
      <c r="AN1050" s="28"/>
      <c r="AV1050" s="224"/>
      <c r="AW1050" s="219">
        <f t="shared" si="24"/>
        <v>0</v>
      </c>
      <c r="AX1050" s="224"/>
    </row>
    <row r="1051" spans="40:50" ht="18" customHeight="1" hidden="1">
      <c r="AN1051" s="28"/>
      <c r="AV1051" s="224"/>
      <c r="AW1051" s="219">
        <f t="shared" si="24"/>
        <v>0</v>
      </c>
      <c r="AX1051" s="224"/>
    </row>
    <row r="1052" spans="40:50" ht="18" customHeight="1" hidden="1">
      <c r="AN1052" s="28"/>
      <c r="AV1052" s="224"/>
      <c r="AW1052" s="219">
        <f t="shared" si="24"/>
        <v>0</v>
      </c>
      <c r="AX1052" s="224"/>
    </row>
    <row r="1053" spans="40:50" ht="18" customHeight="1" hidden="1">
      <c r="AN1053" s="28"/>
      <c r="AV1053" s="224"/>
      <c r="AW1053" s="219">
        <f t="shared" si="24"/>
        <v>0</v>
      </c>
      <c r="AX1053" s="224"/>
    </row>
    <row r="1054" spans="40:50" ht="18" customHeight="1" hidden="1">
      <c r="AN1054" s="28"/>
      <c r="AV1054" s="224"/>
      <c r="AW1054" s="219">
        <f t="shared" si="24"/>
        <v>0</v>
      </c>
      <c r="AX1054" s="224"/>
    </row>
    <row r="1055" spans="40:50" ht="18" customHeight="1" hidden="1">
      <c r="AN1055" s="28"/>
      <c r="AV1055" s="224"/>
      <c r="AW1055" s="219">
        <f t="shared" si="24"/>
        <v>0</v>
      </c>
      <c r="AX1055" s="224"/>
    </row>
    <row r="1056" spans="40:50" ht="18" customHeight="1" hidden="1">
      <c r="AN1056" s="28"/>
      <c r="AV1056" s="224"/>
      <c r="AW1056" s="219">
        <f t="shared" si="24"/>
        <v>0</v>
      </c>
      <c r="AX1056" s="224"/>
    </row>
    <row r="1057" spans="40:50" ht="18" customHeight="1" hidden="1">
      <c r="AN1057" s="28"/>
      <c r="AV1057" s="224"/>
      <c r="AW1057" s="219">
        <f t="shared" si="24"/>
        <v>0</v>
      </c>
      <c r="AX1057" s="224"/>
    </row>
    <row r="1058" spans="40:50" ht="18" customHeight="1" hidden="1">
      <c r="AN1058" s="28"/>
      <c r="AV1058" s="224"/>
      <c r="AW1058" s="219">
        <f t="shared" si="24"/>
        <v>0</v>
      </c>
      <c r="AX1058" s="224"/>
    </row>
    <row r="1059" spans="40:50" ht="18" customHeight="1" hidden="1">
      <c r="AN1059" s="28"/>
      <c r="AV1059" s="224"/>
      <c r="AW1059" s="219">
        <f t="shared" si="24"/>
        <v>0</v>
      </c>
      <c r="AX1059" s="224"/>
    </row>
    <row r="1060" spans="40:50" ht="18" customHeight="1" hidden="1">
      <c r="AN1060" s="28"/>
      <c r="AV1060" s="224"/>
      <c r="AW1060" s="219">
        <f t="shared" si="24"/>
        <v>0</v>
      </c>
      <c r="AX1060" s="224"/>
    </row>
    <row r="1061" spans="40:50" ht="18" customHeight="1" hidden="1">
      <c r="AN1061" s="28"/>
      <c r="AV1061" s="224"/>
      <c r="AW1061" s="219">
        <f t="shared" si="24"/>
        <v>0</v>
      </c>
      <c r="AX1061" s="224"/>
    </row>
    <row r="1062" spans="40:50" ht="18" customHeight="1" hidden="1">
      <c r="AN1062" s="28"/>
      <c r="AV1062" s="224"/>
      <c r="AW1062" s="219">
        <f t="shared" si="24"/>
        <v>0</v>
      </c>
      <c r="AX1062" s="224"/>
    </row>
    <row r="1063" spans="40:50" ht="18" customHeight="1" hidden="1">
      <c r="AN1063" s="28"/>
      <c r="AV1063" s="224"/>
      <c r="AW1063" s="219">
        <f t="shared" si="24"/>
        <v>0</v>
      </c>
      <c r="AX1063" s="224"/>
    </row>
    <row r="1064" spans="40:50" ht="18" customHeight="1" hidden="1">
      <c r="AN1064" s="28"/>
      <c r="AV1064" s="224"/>
      <c r="AW1064" s="219">
        <f t="shared" si="24"/>
        <v>0</v>
      </c>
      <c r="AX1064" s="224"/>
    </row>
    <row r="1065" spans="40:50" ht="18" customHeight="1" hidden="1">
      <c r="AN1065" s="28"/>
      <c r="AV1065" s="224"/>
      <c r="AW1065" s="219">
        <f t="shared" si="24"/>
        <v>0</v>
      </c>
      <c r="AX1065" s="224"/>
    </row>
    <row r="1066" spans="40:50" ht="18" customHeight="1" hidden="1">
      <c r="AN1066" s="28"/>
      <c r="AV1066" s="224"/>
      <c r="AW1066" s="219">
        <f t="shared" si="24"/>
        <v>0</v>
      </c>
      <c r="AX1066" s="224"/>
    </row>
    <row r="1067" spans="40:50" ht="18" customHeight="1" hidden="1">
      <c r="AN1067" s="28"/>
      <c r="AV1067" s="224"/>
      <c r="AW1067" s="219">
        <f t="shared" si="24"/>
        <v>0</v>
      </c>
      <c r="AX1067" s="224"/>
    </row>
    <row r="1068" spans="40:50" ht="18" customHeight="1" hidden="1">
      <c r="AN1068" s="28"/>
      <c r="AV1068" s="224"/>
      <c r="AW1068" s="219">
        <f t="shared" si="24"/>
        <v>0</v>
      </c>
      <c r="AX1068" s="224"/>
    </row>
    <row r="1069" spans="40:50" ht="18" customHeight="1" hidden="1">
      <c r="AN1069" s="28"/>
      <c r="AV1069" s="224"/>
      <c r="AW1069" s="219">
        <f t="shared" si="24"/>
        <v>0</v>
      </c>
      <c r="AX1069" s="224"/>
    </row>
    <row r="1070" spans="40:50" ht="18" customHeight="1" hidden="1">
      <c r="AN1070" s="28"/>
      <c r="AV1070" s="224"/>
      <c r="AW1070" s="219">
        <f t="shared" si="24"/>
        <v>0</v>
      </c>
      <c r="AX1070" s="224"/>
    </row>
    <row r="1071" spans="40:50" ht="18" customHeight="1" hidden="1">
      <c r="AN1071" s="28"/>
      <c r="AV1071" s="224"/>
      <c r="AW1071" s="219">
        <f t="shared" si="24"/>
        <v>0</v>
      </c>
      <c r="AX1071" s="224"/>
    </row>
    <row r="1072" spans="40:50" ht="18" customHeight="1" hidden="1">
      <c r="AN1072" s="28"/>
      <c r="AV1072" s="224"/>
      <c r="AW1072" s="219">
        <f t="shared" si="24"/>
        <v>0</v>
      </c>
      <c r="AX1072" s="224"/>
    </row>
    <row r="1073" spans="40:50" ht="18" customHeight="1" hidden="1">
      <c r="AN1073" s="28"/>
      <c r="AV1073" s="224"/>
      <c r="AW1073" s="219">
        <f t="shared" si="24"/>
        <v>0</v>
      </c>
      <c r="AX1073" s="224"/>
    </row>
    <row r="1074" spans="40:50" ht="18" customHeight="1" hidden="1">
      <c r="AN1074" s="28"/>
      <c r="AV1074" s="224"/>
      <c r="AW1074" s="219">
        <f t="shared" si="24"/>
        <v>0</v>
      </c>
      <c r="AX1074" s="224"/>
    </row>
    <row r="1075" spans="40:50" ht="18" customHeight="1" hidden="1">
      <c r="AN1075" s="28"/>
      <c r="AV1075" s="224"/>
      <c r="AW1075" s="219">
        <f t="shared" si="24"/>
        <v>0</v>
      </c>
      <c r="AX1075" s="224"/>
    </row>
    <row r="1076" spans="40:50" ht="18" customHeight="1" hidden="1">
      <c r="AN1076" s="28"/>
      <c r="AV1076" s="224"/>
      <c r="AW1076" s="219">
        <f t="shared" si="24"/>
        <v>0</v>
      </c>
      <c r="AX1076" s="224"/>
    </row>
    <row r="1077" spans="40:50" ht="18" customHeight="1" hidden="1">
      <c r="AN1077" s="28"/>
      <c r="AV1077" s="224"/>
      <c r="AW1077" s="219">
        <f t="shared" si="24"/>
        <v>0</v>
      </c>
      <c r="AX1077" s="224"/>
    </row>
    <row r="1078" spans="40:50" ht="18" customHeight="1" hidden="1">
      <c r="AN1078" s="28"/>
      <c r="AV1078" s="224"/>
      <c r="AW1078" s="219">
        <f t="shared" si="24"/>
        <v>0</v>
      </c>
      <c r="AX1078" s="224"/>
    </row>
    <row r="1079" spans="40:50" ht="18" customHeight="1" hidden="1">
      <c r="AN1079" s="28"/>
      <c r="AV1079" s="224"/>
      <c r="AW1079" s="219">
        <f t="shared" si="24"/>
        <v>0</v>
      </c>
      <c r="AX1079" s="224"/>
    </row>
    <row r="1080" spans="40:50" ht="18" customHeight="1" hidden="1">
      <c r="AN1080" s="28"/>
      <c r="AV1080" s="224"/>
      <c r="AW1080" s="219">
        <f t="shared" si="24"/>
        <v>0</v>
      </c>
      <c r="AX1080" s="224"/>
    </row>
    <row r="1081" spans="40:50" ht="18" customHeight="1" hidden="1">
      <c r="AN1081" s="28"/>
      <c r="AV1081" s="224"/>
      <c r="AW1081" s="219">
        <f t="shared" si="24"/>
        <v>0</v>
      </c>
      <c r="AX1081" s="224"/>
    </row>
    <row r="1082" spans="40:50" ht="18" customHeight="1" hidden="1">
      <c r="AN1082" s="28"/>
      <c r="AV1082" s="224"/>
      <c r="AW1082" s="219">
        <f t="shared" si="24"/>
        <v>0</v>
      </c>
      <c r="AX1082" s="224"/>
    </row>
    <row r="1083" spans="40:50" ht="18" customHeight="1" hidden="1">
      <c r="AN1083" s="28"/>
      <c r="AV1083" s="224"/>
      <c r="AW1083" s="219">
        <f t="shared" si="24"/>
        <v>0</v>
      </c>
      <c r="AX1083" s="224"/>
    </row>
    <row r="1084" spans="40:50" ht="18" customHeight="1" hidden="1">
      <c r="AN1084" s="28"/>
      <c r="AV1084" s="224"/>
      <c r="AW1084" s="219">
        <f t="shared" si="24"/>
        <v>0</v>
      </c>
      <c r="AX1084" s="224"/>
    </row>
    <row r="1085" spans="40:50" ht="18" customHeight="1" hidden="1">
      <c r="AN1085" s="28"/>
      <c r="AV1085" s="224"/>
      <c r="AW1085" s="219">
        <f t="shared" si="24"/>
        <v>0</v>
      </c>
      <c r="AX1085" s="224"/>
    </row>
    <row r="1086" spans="40:50" ht="18" customHeight="1" hidden="1">
      <c r="AN1086" s="28"/>
      <c r="AV1086" s="224"/>
      <c r="AW1086" s="219">
        <f t="shared" si="24"/>
        <v>0</v>
      </c>
      <c r="AX1086" s="224"/>
    </row>
    <row r="1087" spans="40:50" ht="18" customHeight="1" hidden="1">
      <c r="AN1087" s="28"/>
      <c r="AV1087" s="224"/>
      <c r="AW1087" s="219">
        <f t="shared" si="24"/>
        <v>0</v>
      </c>
      <c r="AX1087" s="224"/>
    </row>
    <row r="1088" spans="40:50" ht="18" customHeight="1" hidden="1">
      <c r="AN1088" s="28"/>
      <c r="AV1088" s="224"/>
      <c r="AW1088" s="219">
        <f t="shared" si="24"/>
        <v>0</v>
      </c>
      <c r="AX1088" s="224"/>
    </row>
    <row r="1089" spans="40:50" ht="18" customHeight="1" hidden="1">
      <c r="AN1089" s="28"/>
      <c r="AV1089" s="224"/>
      <c r="AW1089" s="219">
        <f t="shared" si="24"/>
        <v>0</v>
      </c>
      <c r="AX1089" s="224"/>
    </row>
    <row r="1090" spans="40:50" ht="18" customHeight="1" hidden="1">
      <c r="AN1090" s="28"/>
      <c r="AV1090" s="224"/>
      <c r="AW1090" s="219">
        <f t="shared" si="24"/>
        <v>0</v>
      </c>
      <c r="AX1090" s="224"/>
    </row>
    <row r="1091" spans="40:50" ht="18" customHeight="1" hidden="1">
      <c r="AN1091" s="28"/>
      <c r="AV1091" s="224"/>
      <c r="AW1091" s="219">
        <f t="shared" si="24"/>
        <v>0</v>
      </c>
      <c r="AX1091" s="224"/>
    </row>
    <row r="1092" spans="40:50" ht="18" customHeight="1" hidden="1">
      <c r="AN1092" s="28"/>
      <c r="AV1092" s="224"/>
      <c r="AW1092" s="219">
        <f t="shared" si="24"/>
        <v>0</v>
      </c>
      <c r="AX1092" s="224"/>
    </row>
    <row r="1093" spans="40:50" ht="18" customHeight="1" hidden="1">
      <c r="AN1093" s="28"/>
      <c r="AV1093" s="224"/>
      <c r="AW1093" s="219">
        <f t="shared" si="24"/>
        <v>0</v>
      </c>
      <c r="AX1093" s="224"/>
    </row>
    <row r="1094" spans="40:50" ht="18" customHeight="1" hidden="1">
      <c r="AN1094" s="28"/>
      <c r="AV1094" s="224"/>
      <c r="AW1094" s="219">
        <f t="shared" si="24"/>
        <v>0</v>
      </c>
      <c r="AX1094" s="224"/>
    </row>
    <row r="1095" spans="40:50" ht="18" customHeight="1" hidden="1">
      <c r="AN1095" s="28"/>
      <c r="AV1095" s="224"/>
      <c r="AW1095" s="219">
        <f t="shared" si="24"/>
        <v>0</v>
      </c>
      <c r="AX1095" s="224"/>
    </row>
    <row r="1096" spans="40:50" ht="18" customHeight="1" hidden="1">
      <c r="AN1096" s="28"/>
      <c r="AV1096" s="224"/>
      <c r="AW1096" s="219">
        <f aca="true" t="shared" si="25" ref="AW1096:AW1159">ROUND((AN1094),0)</f>
        <v>0</v>
      </c>
      <c r="AX1096" s="224"/>
    </row>
    <row r="1097" spans="40:50" ht="18" customHeight="1" hidden="1">
      <c r="AN1097" s="28"/>
      <c r="AV1097" s="224"/>
      <c r="AW1097" s="219">
        <f t="shared" si="25"/>
        <v>0</v>
      </c>
      <c r="AX1097" s="224"/>
    </row>
    <row r="1098" spans="40:50" ht="18" customHeight="1" hidden="1">
      <c r="AN1098" s="28"/>
      <c r="AV1098" s="224"/>
      <c r="AW1098" s="219">
        <f t="shared" si="25"/>
        <v>0</v>
      </c>
      <c r="AX1098" s="224"/>
    </row>
    <row r="1099" spans="40:50" ht="18" customHeight="1" hidden="1">
      <c r="AN1099" s="28"/>
      <c r="AV1099" s="224"/>
      <c r="AW1099" s="219">
        <f t="shared" si="25"/>
        <v>0</v>
      </c>
      <c r="AX1099" s="224"/>
    </row>
    <row r="1100" spans="40:50" ht="18" customHeight="1" hidden="1">
      <c r="AN1100" s="28"/>
      <c r="AV1100" s="224"/>
      <c r="AW1100" s="219">
        <f t="shared" si="25"/>
        <v>0</v>
      </c>
      <c r="AX1100" s="224"/>
    </row>
    <row r="1101" spans="40:50" ht="18" customHeight="1" hidden="1">
      <c r="AN1101" s="28"/>
      <c r="AV1101" s="224"/>
      <c r="AW1101" s="219">
        <f t="shared" si="25"/>
        <v>0</v>
      </c>
      <c r="AX1101" s="224"/>
    </row>
    <row r="1102" spans="40:50" ht="18" customHeight="1" hidden="1">
      <c r="AN1102" s="28"/>
      <c r="AV1102" s="224"/>
      <c r="AW1102" s="219">
        <f t="shared" si="25"/>
        <v>0</v>
      </c>
      <c r="AX1102" s="224"/>
    </row>
    <row r="1103" spans="40:50" ht="18" customHeight="1" hidden="1">
      <c r="AN1103" s="28"/>
      <c r="AV1103" s="224"/>
      <c r="AW1103" s="219">
        <f t="shared" si="25"/>
        <v>0</v>
      </c>
      <c r="AX1103" s="224"/>
    </row>
    <row r="1104" spans="40:50" ht="18" customHeight="1" hidden="1">
      <c r="AN1104" s="28"/>
      <c r="AV1104" s="224"/>
      <c r="AW1104" s="219">
        <f t="shared" si="25"/>
        <v>0</v>
      </c>
      <c r="AX1104" s="224"/>
    </row>
    <row r="1105" spans="40:50" ht="18" customHeight="1" hidden="1">
      <c r="AN1105" s="28"/>
      <c r="AV1105" s="224"/>
      <c r="AW1105" s="219">
        <f t="shared" si="25"/>
        <v>0</v>
      </c>
      <c r="AX1105" s="224"/>
    </row>
    <row r="1106" spans="40:50" ht="18" customHeight="1" hidden="1">
      <c r="AN1106" s="28"/>
      <c r="AV1106" s="224"/>
      <c r="AW1106" s="219">
        <f t="shared" si="25"/>
        <v>0</v>
      </c>
      <c r="AX1106" s="224"/>
    </row>
    <row r="1107" spans="40:50" ht="18" customHeight="1" hidden="1">
      <c r="AN1107" s="28"/>
      <c r="AV1107" s="224"/>
      <c r="AW1107" s="219">
        <f t="shared" si="25"/>
        <v>0</v>
      </c>
      <c r="AX1107" s="224"/>
    </row>
    <row r="1108" spans="40:50" ht="18" customHeight="1" hidden="1">
      <c r="AN1108" s="28"/>
      <c r="AV1108" s="224"/>
      <c r="AW1108" s="219">
        <f t="shared" si="25"/>
        <v>0</v>
      </c>
      <c r="AX1108" s="224"/>
    </row>
    <row r="1109" spans="40:50" ht="18" customHeight="1" hidden="1">
      <c r="AN1109" s="28"/>
      <c r="AV1109" s="224"/>
      <c r="AW1109" s="219">
        <f t="shared" si="25"/>
        <v>0</v>
      </c>
      <c r="AX1109" s="224"/>
    </row>
    <row r="1110" spans="40:50" ht="18" customHeight="1" hidden="1">
      <c r="AN1110" s="28"/>
      <c r="AV1110" s="224"/>
      <c r="AW1110" s="219">
        <f t="shared" si="25"/>
        <v>0</v>
      </c>
      <c r="AX1110" s="224"/>
    </row>
    <row r="1111" spans="40:50" ht="18" customHeight="1" hidden="1">
      <c r="AN1111" s="28"/>
      <c r="AV1111" s="224"/>
      <c r="AW1111" s="219">
        <f t="shared" si="25"/>
        <v>0</v>
      </c>
      <c r="AX1111" s="224"/>
    </row>
    <row r="1112" spans="40:50" ht="18" customHeight="1" hidden="1">
      <c r="AN1112" s="28"/>
      <c r="AV1112" s="224"/>
      <c r="AW1112" s="219">
        <f t="shared" si="25"/>
        <v>0</v>
      </c>
      <c r="AX1112" s="224"/>
    </row>
    <row r="1113" spans="40:50" ht="18" customHeight="1" hidden="1">
      <c r="AN1113" s="28"/>
      <c r="AV1113" s="224"/>
      <c r="AW1113" s="219">
        <f t="shared" si="25"/>
        <v>0</v>
      </c>
      <c r="AX1113" s="224"/>
    </row>
    <row r="1114" spans="40:50" ht="18" customHeight="1" hidden="1">
      <c r="AN1114" s="28"/>
      <c r="AV1114" s="224"/>
      <c r="AW1114" s="219">
        <f t="shared" si="25"/>
        <v>0</v>
      </c>
      <c r="AX1114" s="224"/>
    </row>
    <row r="1115" spans="40:50" ht="18" customHeight="1" hidden="1">
      <c r="AN1115" s="28"/>
      <c r="AV1115" s="224"/>
      <c r="AW1115" s="219">
        <f t="shared" si="25"/>
        <v>0</v>
      </c>
      <c r="AX1115" s="224"/>
    </row>
    <row r="1116" spans="40:50" ht="18" customHeight="1" hidden="1">
      <c r="AN1116" s="28"/>
      <c r="AV1116" s="224"/>
      <c r="AW1116" s="219">
        <f t="shared" si="25"/>
        <v>0</v>
      </c>
      <c r="AX1116" s="224"/>
    </row>
    <row r="1117" spans="40:50" ht="18" customHeight="1" hidden="1">
      <c r="AN1117" s="28"/>
      <c r="AV1117" s="224"/>
      <c r="AW1117" s="219">
        <f t="shared" si="25"/>
        <v>0</v>
      </c>
      <c r="AX1117" s="224"/>
    </row>
    <row r="1118" spans="40:50" ht="18" customHeight="1" hidden="1">
      <c r="AN1118" s="28"/>
      <c r="AV1118" s="224"/>
      <c r="AW1118" s="219">
        <f t="shared" si="25"/>
        <v>0</v>
      </c>
      <c r="AX1118" s="224"/>
    </row>
    <row r="1119" spans="40:50" ht="18" customHeight="1" hidden="1">
      <c r="AN1119" s="28"/>
      <c r="AV1119" s="224"/>
      <c r="AW1119" s="219">
        <f t="shared" si="25"/>
        <v>0</v>
      </c>
      <c r="AX1119" s="224"/>
    </row>
    <row r="1120" spans="40:50" ht="18" customHeight="1" hidden="1">
      <c r="AN1120" s="28"/>
      <c r="AV1120" s="224"/>
      <c r="AW1120" s="219">
        <f t="shared" si="25"/>
        <v>0</v>
      </c>
      <c r="AX1120" s="224"/>
    </row>
    <row r="1121" spans="40:50" ht="18" customHeight="1" hidden="1">
      <c r="AN1121" s="28"/>
      <c r="AV1121" s="224"/>
      <c r="AW1121" s="219">
        <f t="shared" si="25"/>
        <v>0</v>
      </c>
      <c r="AX1121" s="224"/>
    </row>
    <row r="1122" spans="40:50" ht="18" customHeight="1" hidden="1">
      <c r="AN1122" s="28"/>
      <c r="AV1122" s="224"/>
      <c r="AW1122" s="219">
        <f t="shared" si="25"/>
        <v>0</v>
      </c>
      <c r="AX1122" s="224"/>
    </row>
    <row r="1123" spans="40:50" ht="18" customHeight="1" hidden="1">
      <c r="AN1123" s="28"/>
      <c r="AV1123" s="224"/>
      <c r="AW1123" s="219">
        <f t="shared" si="25"/>
        <v>0</v>
      </c>
      <c r="AX1123" s="224"/>
    </row>
    <row r="1124" spans="40:50" ht="18" customHeight="1" hidden="1">
      <c r="AN1124" s="28"/>
      <c r="AV1124" s="224"/>
      <c r="AW1124" s="219">
        <f t="shared" si="25"/>
        <v>0</v>
      </c>
      <c r="AX1124" s="224"/>
    </row>
    <row r="1125" spans="40:50" ht="18" customHeight="1" hidden="1">
      <c r="AN1125" s="28"/>
      <c r="AV1125" s="224"/>
      <c r="AW1125" s="219">
        <f t="shared" si="25"/>
        <v>0</v>
      </c>
      <c r="AX1125" s="224"/>
    </row>
    <row r="1126" spans="40:50" ht="18" customHeight="1" hidden="1">
      <c r="AN1126" s="28"/>
      <c r="AV1126" s="224"/>
      <c r="AW1126" s="219">
        <f t="shared" si="25"/>
        <v>0</v>
      </c>
      <c r="AX1126" s="224"/>
    </row>
    <row r="1127" spans="40:50" ht="18" customHeight="1" hidden="1">
      <c r="AN1127" s="28"/>
      <c r="AV1127" s="224"/>
      <c r="AW1127" s="219">
        <f t="shared" si="25"/>
        <v>0</v>
      </c>
      <c r="AX1127" s="224"/>
    </row>
    <row r="1128" spans="40:50" ht="18" customHeight="1" hidden="1">
      <c r="AN1128" s="28"/>
      <c r="AV1128" s="224"/>
      <c r="AW1128" s="219">
        <f t="shared" si="25"/>
        <v>0</v>
      </c>
      <c r="AX1128" s="224"/>
    </row>
    <row r="1129" spans="40:50" ht="18" customHeight="1" hidden="1">
      <c r="AN1129" s="28"/>
      <c r="AV1129" s="224"/>
      <c r="AW1129" s="219">
        <f t="shared" si="25"/>
        <v>0</v>
      </c>
      <c r="AX1129" s="224"/>
    </row>
    <row r="1130" spans="40:50" ht="18" customHeight="1" hidden="1">
      <c r="AN1130" s="28"/>
      <c r="AV1130" s="224"/>
      <c r="AW1130" s="219">
        <f t="shared" si="25"/>
        <v>0</v>
      </c>
      <c r="AX1130" s="224"/>
    </row>
    <row r="1131" spans="40:50" ht="18" customHeight="1" hidden="1">
      <c r="AN1131" s="28"/>
      <c r="AV1131" s="224"/>
      <c r="AW1131" s="219">
        <f t="shared" si="25"/>
        <v>0</v>
      </c>
      <c r="AX1131" s="224"/>
    </row>
    <row r="1132" spans="40:50" ht="18" customHeight="1" hidden="1">
      <c r="AN1132" s="28"/>
      <c r="AV1132" s="224"/>
      <c r="AW1132" s="219">
        <f t="shared" si="25"/>
        <v>0</v>
      </c>
      <c r="AX1132" s="224"/>
    </row>
    <row r="1133" spans="40:50" ht="18" customHeight="1" hidden="1">
      <c r="AN1133" s="28"/>
      <c r="AV1133" s="224"/>
      <c r="AW1133" s="219">
        <f t="shared" si="25"/>
        <v>0</v>
      </c>
      <c r="AX1133" s="224"/>
    </row>
    <row r="1134" spans="40:50" ht="18" customHeight="1" hidden="1">
      <c r="AN1134" s="28"/>
      <c r="AV1134" s="224"/>
      <c r="AW1134" s="219">
        <f t="shared" si="25"/>
        <v>0</v>
      </c>
      <c r="AX1134" s="224"/>
    </row>
    <row r="1135" spans="40:50" ht="18" customHeight="1" hidden="1">
      <c r="AN1135" s="28"/>
      <c r="AV1135" s="224"/>
      <c r="AW1135" s="219">
        <f t="shared" si="25"/>
        <v>0</v>
      </c>
      <c r="AX1135" s="224"/>
    </row>
    <row r="1136" spans="40:50" ht="18" customHeight="1" hidden="1">
      <c r="AN1136" s="28"/>
      <c r="AV1136" s="224"/>
      <c r="AW1136" s="219">
        <f t="shared" si="25"/>
        <v>0</v>
      </c>
      <c r="AX1136" s="224"/>
    </row>
    <row r="1137" spans="40:50" ht="18" customHeight="1" hidden="1">
      <c r="AN1137" s="28"/>
      <c r="AV1137" s="224"/>
      <c r="AW1137" s="219">
        <f t="shared" si="25"/>
        <v>0</v>
      </c>
      <c r="AX1137" s="224"/>
    </row>
    <row r="1138" spans="40:50" ht="18" customHeight="1" hidden="1">
      <c r="AN1138" s="28"/>
      <c r="AV1138" s="224"/>
      <c r="AW1138" s="219">
        <f t="shared" si="25"/>
        <v>0</v>
      </c>
      <c r="AX1138" s="224"/>
    </row>
    <row r="1139" spans="40:50" ht="18" customHeight="1" hidden="1">
      <c r="AN1139" s="28"/>
      <c r="AV1139" s="224"/>
      <c r="AW1139" s="219">
        <f t="shared" si="25"/>
        <v>0</v>
      </c>
      <c r="AX1139" s="224"/>
    </row>
    <row r="1140" spans="40:50" ht="18" customHeight="1" hidden="1">
      <c r="AN1140" s="28"/>
      <c r="AV1140" s="224"/>
      <c r="AW1140" s="219">
        <f t="shared" si="25"/>
        <v>0</v>
      </c>
      <c r="AX1140" s="224"/>
    </row>
    <row r="1141" spans="40:50" ht="18" customHeight="1" hidden="1">
      <c r="AN1141" s="28"/>
      <c r="AV1141" s="224"/>
      <c r="AW1141" s="219">
        <f t="shared" si="25"/>
        <v>0</v>
      </c>
      <c r="AX1141" s="224"/>
    </row>
    <row r="1142" spans="40:50" ht="18" customHeight="1" hidden="1">
      <c r="AN1142" s="28"/>
      <c r="AV1142" s="224"/>
      <c r="AW1142" s="219">
        <f t="shared" si="25"/>
        <v>0</v>
      </c>
      <c r="AX1142" s="224"/>
    </row>
    <row r="1143" spans="40:50" ht="18" customHeight="1" hidden="1">
      <c r="AN1143" s="28"/>
      <c r="AV1143" s="224"/>
      <c r="AW1143" s="219">
        <f t="shared" si="25"/>
        <v>0</v>
      </c>
      <c r="AX1143" s="224"/>
    </row>
    <row r="1144" spans="40:50" ht="18" customHeight="1" hidden="1">
      <c r="AN1144" s="28"/>
      <c r="AV1144" s="224"/>
      <c r="AW1144" s="219">
        <f t="shared" si="25"/>
        <v>0</v>
      </c>
      <c r="AX1144" s="224"/>
    </row>
    <row r="1145" spans="40:50" ht="18" customHeight="1" hidden="1">
      <c r="AN1145" s="28"/>
      <c r="AV1145" s="224"/>
      <c r="AW1145" s="219">
        <f t="shared" si="25"/>
        <v>0</v>
      </c>
      <c r="AX1145" s="224"/>
    </row>
    <row r="1146" spans="40:50" ht="18" customHeight="1" hidden="1">
      <c r="AN1146" s="28"/>
      <c r="AV1146" s="224"/>
      <c r="AW1146" s="219">
        <f t="shared" si="25"/>
        <v>0</v>
      </c>
      <c r="AX1146" s="224"/>
    </row>
    <row r="1147" spans="40:50" ht="18" customHeight="1" hidden="1">
      <c r="AN1147" s="28"/>
      <c r="AV1147" s="224"/>
      <c r="AW1147" s="219">
        <f t="shared" si="25"/>
        <v>0</v>
      </c>
      <c r="AX1147" s="224"/>
    </row>
    <row r="1148" spans="40:50" ht="18" customHeight="1" hidden="1">
      <c r="AN1148" s="28"/>
      <c r="AV1148" s="224"/>
      <c r="AW1148" s="219">
        <f t="shared" si="25"/>
        <v>0</v>
      </c>
      <c r="AX1148" s="224"/>
    </row>
    <row r="1149" spans="40:50" ht="18" customHeight="1" hidden="1">
      <c r="AN1149" s="28"/>
      <c r="AV1149" s="224"/>
      <c r="AW1149" s="219">
        <f t="shared" si="25"/>
        <v>0</v>
      </c>
      <c r="AX1149" s="224"/>
    </row>
    <row r="1150" spans="40:50" ht="18" customHeight="1" hidden="1">
      <c r="AN1150" s="28"/>
      <c r="AV1150" s="224"/>
      <c r="AW1150" s="219">
        <f t="shared" si="25"/>
        <v>0</v>
      </c>
      <c r="AX1150" s="224"/>
    </row>
    <row r="1151" spans="40:50" ht="18" customHeight="1" hidden="1">
      <c r="AN1151" s="28"/>
      <c r="AV1151" s="224"/>
      <c r="AW1151" s="219">
        <f t="shared" si="25"/>
        <v>0</v>
      </c>
      <c r="AX1151" s="224"/>
    </row>
    <row r="1152" spans="40:50" ht="18" customHeight="1" hidden="1">
      <c r="AN1152" s="28"/>
      <c r="AV1152" s="224"/>
      <c r="AW1152" s="219">
        <f t="shared" si="25"/>
        <v>0</v>
      </c>
      <c r="AX1152" s="224"/>
    </row>
    <row r="1153" spans="40:50" ht="18" customHeight="1" hidden="1">
      <c r="AN1153" s="28"/>
      <c r="AV1153" s="224"/>
      <c r="AW1153" s="219">
        <f t="shared" si="25"/>
        <v>0</v>
      </c>
      <c r="AX1153" s="224"/>
    </row>
    <row r="1154" spans="40:50" ht="18" customHeight="1" hidden="1">
      <c r="AN1154" s="28"/>
      <c r="AV1154" s="224"/>
      <c r="AW1154" s="219">
        <f t="shared" si="25"/>
        <v>0</v>
      </c>
      <c r="AX1154" s="224"/>
    </row>
    <row r="1155" spans="40:50" ht="18" customHeight="1" hidden="1">
      <c r="AN1155" s="28"/>
      <c r="AV1155" s="224"/>
      <c r="AW1155" s="219">
        <f t="shared" si="25"/>
        <v>0</v>
      </c>
      <c r="AX1155" s="224"/>
    </row>
    <row r="1156" spans="40:50" ht="18" customHeight="1" hidden="1">
      <c r="AN1156" s="28"/>
      <c r="AV1156" s="224"/>
      <c r="AW1156" s="219">
        <f t="shared" si="25"/>
        <v>0</v>
      </c>
      <c r="AX1156" s="224"/>
    </row>
    <row r="1157" spans="40:50" ht="18" customHeight="1" hidden="1">
      <c r="AN1157" s="28"/>
      <c r="AV1157" s="224"/>
      <c r="AW1157" s="219">
        <f t="shared" si="25"/>
        <v>0</v>
      </c>
      <c r="AX1157" s="224"/>
    </row>
    <row r="1158" spans="40:50" ht="18" customHeight="1" hidden="1">
      <c r="AN1158" s="28"/>
      <c r="AV1158" s="224"/>
      <c r="AW1158" s="219">
        <f t="shared" si="25"/>
        <v>0</v>
      </c>
      <c r="AX1158" s="224"/>
    </row>
    <row r="1159" spans="40:50" ht="18" customHeight="1" hidden="1">
      <c r="AN1159" s="28"/>
      <c r="AV1159" s="224"/>
      <c r="AW1159" s="219">
        <f t="shared" si="25"/>
        <v>0</v>
      </c>
      <c r="AX1159" s="224"/>
    </row>
    <row r="1160" spans="40:50" ht="18" customHeight="1" hidden="1">
      <c r="AN1160" s="28"/>
      <c r="AV1160" s="224"/>
      <c r="AW1160" s="219">
        <f aca="true" t="shared" si="26" ref="AW1160:AW1223">ROUND((AN1158),0)</f>
        <v>0</v>
      </c>
      <c r="AX1160" s="224"/>
    </row>
    <row r="1161" spans="40:50" ht="18" customHeight="1" hidden="1">
      <c r="AN1161" s="28"/>
      <c r="AV1161" s="224"/>
      <c r="AW1161" s="219">
        <f t="shared" si="26"/>
        <v>0</v>
      </c>
      <c r="AX1161" s="224"/>
    </row>
    <row r="1162" spans="40:50" ht="18" customHeight="1" hidden="1">
      <c r="AN1162" s="28"/>
      <c r="AV1162" s="224"/>
      <c r="AW1162" s="219">
        <f t="shared" si="26"/>
        <v>0</v>
      </c>
      <c r="AX1162" s="224"/>
    </row>
    <row r="1163" spans="40:50" ht="18" customHeight="1" hidden="1">
      <c r="AN1163" s="28"/>
      <c r="AV1163" s="224"/>
      <c r="AW1163" s="219">
        <f t="shared" si="26"/>
        <v>0</v>
      </c>
      <c r="AX1163" s="224"/>
    </row>
    <row r="1164" spans="40:50" ht="18" customHeight="1" hidden="1">
      <c r="AN1164" s="28"/>
      <c r="AV1164" s="224"/>
      <c r="AW1164" s="219">
        <f t="shared" si="26"/>
        <v>0</v>
      </c>
      <c r="AX1164" s="224"/>
    </row>
    <row r="1165" spans="40:50" ht="18" customHeight="1" hidden="1">
      <c r="AN1165" s="28"/>
      <c r="AV1165" s="224"/>
      <c r="AW1165" s="219">
        <f t="shared" si="26"/>
        <v>0</v>
      </c>
      <c r="AX1165" s="224"/>
    </row>
    <row r="1166" spans="40:50" ht="18" customHeight="1" hidden="1">
      <c r="AN1166" s="28"/>
      <c r="AV1166" s="224"/>
      <c r="AW1166" s="219">
        <f t="shared" si="26"/>
        <v>0</v>
      </c>
      <c r="AX1166" s="224"/>
    </row>
    <row r="1167" spans="40:50" ht="18" customHeight="1" hidden="1">
      <c r="AN1167" s="28"/>
      <c r="AV1167" s="224"/>
      <c r="AW1167" s="219">
        <f t="shared" si="26"/>
        <v>0</v>
      </c>
      <c r="AX1167" s="224"/>
    </row>
    <row r="1168" spans="40:50" ht="18" customHeight="1" hidden="1">
      <c r="AN1168" s="28"/>
      <c r="AV1168" s="224"/>
      <c r="AW1168" s="219">
        <f t="shared" si="26"/>
        <v>0</v>
      </c>
      <c r="AX1168" s="224"/>
    </row>
    <row r="1169" spans="40:50" ht="18" customHeight="1" hidden="1">
      <c r="AN1169" s="28"/>
      <c r="AV1169" s="224"/>
      <c r="AW1169" s="219">
        <f t="shared" si="26"/>
        <v>0</v>
      </c>
      <c r="AX1169" s="224"/>
    </row>
    <row r="1170" spans="40:50" ht="18" customHeight="1" hidden="1">
      <c r="AN1170" s="28"/>
      <c r="AV1170" s="224"/>
      <c r="AW1170" s="219">
        <f t="shared" si="26"/>
        <v>0</v>
      </c>
      <c r="AX1170" s="224"/>
    </row>
    <row r="1171" spans="40:50" ht="18" customHeight="1" hidden="1">
      <c r="AN1171" s="28"/>
      <c r="AV1171" s="224"/>
      <c r="AW1171" s="219">
        <f t="shared" si="26"/>
        <v>0</v>
      </c>
      <c r="AX1171" s="224"/>
    </row>
    <row r="1172" spans="40:50" ht="18" customHeight="1" hidden="1">
      <c r="AN1172" s="28"/>
      <c r="AV1172" s="224"/>
      <c r="AW1172" s="219">
        <f t="shared" si="26"/>
        <v>0</v>
      </c>
      <c r="AX1172" s="224"/>
    </row>
    <row r="1173" spans="40:50" ht="18" customHeight="1" hidden="1">
      <c r="AN1173" s="28"/>
      <c r="AV1173" s="224"/>
      <c r="AW1173" s="219">
        <f t="shared" si="26"/>
        <v>0</v>
      </c>
      <c r="AX1173" s="224"/>
    </row>
    <row r="1174" spans="40:50" ht="18" customHeight="1" hidden="1">
      <c r="AN1174" s="28"/>
      <c r="AV1174" s="224"/>
      <c r="AW1174" s="219">
        <f t="shared" si="26"/>
        <v>0</v>
      </c>
      <c r="AX1174" s="224"/>
    </row>
    <row r="1175" spans="40:50" ht="18" customHeight="1" hidden="1">
      <c r="AN1175" s="28"/>
      <c r="AV1175" s="224"/>
      <c r="AW1175" s="219">
        <f t="shared" si="26"/>
        <v>0</v>
      </c>
      <c r="AX1175" s="224"/>
    </row>
    <row r="1176" spans="40:50" ht="18" customHeight="1" hidden="1">
      <c r="AN1176" s="28"/>
      <c r="AV1176" s="224"/>
      <c r="AW1176" s="219">
        <f t="shared" si="26"/>
        <v>0</v>
      </c>
      <c r="AX1176" s="224"/>
    </row>
    <row r="1177" spans="40:50" ht="18" customHeight="1" hidden="1">
      <c r="AN1177" s="28"/>
      <c r="AV1177" s="224"/>
      <c r="AW1177" s="219">
        <f t="shared" si="26"/>
        <v>0</v>
      </c>
      <c r="AX1177" s="224"/>
    </row>
    <row r="1178" spans="40:50" ht="18" customHeight="1" hidden="1">
      <c r="AN1178" s="28"/>
      <c r="AV1178" s="224"/>
      <c r="AW1178" s="219">
        <f t="shared" si="26"/>
        <v>0</v>
      </c>
      <c r="AX1178" s="224"/>
    </row>
    <row r="1179" spans="40:50" ht="18" customHeight="1" hidden="1">
      <c r="AN1179" s="28"/>
      <c r="AV1179" s="224"/>
      <c r="AW1179" s="219">
        <f t="shared" si="26"/>
        <v>0</v>
      </c>
      <c r="AX1179" s="224"/>
    </row>
    <row r="1180" spans="40:50" ht="18" customHeight="1" hidden="1">
      <c r="AN1180" s="28"/>
      <c r="AV1180" s="224"/>
      <c r="AW1180" s="219">
        <f t="shared" si="26"/>
        <v>0</v>
      </c>
      <c r="AX1180" s="224"/>
    </row>
    <row r="1181" spans="40:50" ht="18" customHeight="1" hidden="1">
      <c r="AN1181" s="28"/>
      <c r="AV1181" s="224"/>
      <c r="AW1181" s="219">
        <f t="shared" si="26"/>
        <v>0</v>
      </c>
      <c r="AX1181" s="224"/>
    </row>
    <row r="1182" spans="40:50" ht="18" customHeight="1" hidden="1">
      <c r="AN1182" s="28"/>
      <c r="AV1182" s="224"/>
      <c r="AW1182" s="219">
        <f t="shared" si="26"/>
        <v>0</v>
      </c>
      <c r="AX1182" s="224"/>
    </row>
    <row r="1183" spans="40:50" ht="18" customHeight="1" hidden="1">
      <c r="AN1183" s="28"/>
      <c r="AV1183" s="224"/>
      <c r="AW1183" s="219">
        <f t="shared" si="26"/>
        <v>0</v>
      </c>
      <c r="AX1183" s="224"/>
    </row>
    <row r="1184" spans="40:50" ht="18" customHeight="1" hidden="1">
      <c r="AN1184" s="28"/>
      <c r="AV1184" s="224"/>
      <c r="AW1184" s="219">
        <f t="shared" si="26"/>
        <v>0</v>
      </c>
      <c r="AX1184" s="224"/>
    </row>
    <row r="1185" spans="40:50" ht="18" customHeight="1" hidden="1">
      <c r="AN1185" s="28"/>
      <c r="AV1185" s="224"/>
      <c r="AW1185" s="219">
        <f t="shared" si="26"/>
        <v>0</v>
      </c>
      <c r="AX1185" s="224"/>
    </row>
    <row r="1186" spans="40:50" ht="18" customHeight="1" hidden="1">
      <c r="AN1186" s="28"/>
      <c r="AV1186" s="224"/>
      <c r="AW1186" s="219">
        <f t="shared" si="26"/>
        <v>0</v>
      </c>
      <c r="AX1186" s="224"/>
    </row>
    <row r="1187" spans="40:50" ht="18" customHeight="1" hidden="1">
      <c r="AN1187" s="28"/>
      <c r="AV1187" s="224"/>
      <c r="AW1187" s="219">
        <f t="shared" si="26"/>
        <v>0</v>
      </c>
      <c r="AX1187" s="224"/>
    </row>
    <row r="1188" spans="40:50" ht="18" customHeight="1" hidden="1">
      <c r="AN1188" s="28"/>
      <c r="AV1188" s="224"/>
      <c r="AW1188" s="219">
        <f t="shared" si="26"/>
        <v>0</v>
      </c>
      <c r="AX1188" s="224"/>
    </row>
    <row r="1189" spans="40:50" ht="18" customHeight="1" hidden="1">
      <c r="AN1189" s="28"/>
      <c r="AV1189" s="224"/>
      <c r="AW1189" s="219">
        <f t="shared" si="26"/>
        <v>0</v>
      </c>
      <c r="AX1189" s="224"/>
    </row>
    <row r="1190" spans="40:50" ht="18" customHeight="1" hidden="1">
      <c r="AN1190" s="28"/>
      <c r="AV1190" s="224"/>
      <c r="AW1190" s="219">
        <f t="shared" si="26"/>
        <v>0</v>
      </c>
      <c r="AX1190" s="224"/>
    </row>
    <row r="1191" spans="40:50" ht="18" customHeight="1" hidden="1">
      <c r="AN1191" s="28"/>
      <c r="AV1191" s="224"/>
      <c r="AW1191" s="219">
        <f t="shared" si="26"/>
        <v>0</v>
      </c>
      <c r="AX1191" s="224"/>
    </row>
    <row r="1192" spans="40:50" ht="18" customHeight="1" hidden="1">
      <c r="AN1192" s="28"/>
      <c r="AV1192" s="224"/>
      <c r="AW1192" s="219">
        <f t="shared" si="26"/>
        <v>0</v>
      </c>
      <c r="AX1192" s="224"/>
    </row>
    <row r="1193" spans="40:50" ht="18" customHeight="1" hidden="1">
      <c r="AN1193" s="28"/>
      <c r="AV1193" s="224"/>
      <c r="AW1193" s="219">
        <f t="shared" si="26"/>
        <v>0</v>
      </c>
      <c r="AX1193" s="224"/>
    </row>
    <row r="1194" spans="40:50" ht="18" customHeight="1" hidden="1">
      <c r="AN1194" s="28"/>
      <c r="AV1194" s="224"/>
      <c r="AW1194" s="219">
        <f t="shared" si="26"/>
        <v>0</v>
      </c>
      <c r="AX1194" s="224"/>
    </row>
    <row r="1195" spans="40:50" ht="18" customHeight="1" hidden="1">
      <c r="AN1195" s="28"/>
      <c r="AV1195" s="224"/>
      <c r="AW1195" s="219">
        <f t="shared" si="26"/>
        <v>0</v>
      </c>
      <c r="AX1195" s="224"/>
    </row>
    <row r="1196" spans="40:50" ht="18" customHeight="1" hidden="1">
      <c r="AN1196" s="28"/>
      <c r="AV1196" s="224"/>
      <c r="AW1196" s="219">
        <f t="shared" si="26"/>
        <v>0</v>
      </c>
      <c r="AX1196" s="224"/>
    </row>
    <row r="1197" spans="40:50" ht="18" customHeight="1" hidden="1">
      <c r="AN1197" s="28"/>
      <c r="AV1197" s="224"/>
      <c r="AW1197" s="219">
        <f t="shared" si="26"/>
        <v>0</v>
      </c>
      <c r="AX1197" s="224"/>
    </row>
    <row r="1198" spans="40:50" ht="18" customHeight="1" hidden="1">
      <c r="AN1198" s="28"/>
      <c r="AV1198" s="224"/>
      <c r="AW1198" s="219">
        <f t="shared" si="26"/>
        <v>0</v>
      </c>
      <c r="AX1198" s="224"/>
    </row>
    <row r="1199" spans="40:50" ht="18" customHeight="1" hidden="1">
      <c r="AN1199" s="28"/>
      <c r="AV1199" s="224"/>
      <c r="AW1199" s="219">
        <f t="shared" si="26"/>
        <v>0</v>
      </c>
      <c r="AX1199" s="224"/>
    </row>
    <row r="1200" spans="40:50" ht="18" customHeight="1" hidden="1">
      <c r="AN1200" s="28"/>
      <c r="AV1200" s="224"/>
      <c r="AW1200" s="219">
        <f t="shared" si="26"/>
        <v>0</v>
      </c>
      <c r="AX1200" s="224"/>
    </row>
    <row r="1201" spans="40:50" ht="18" customHeight="1" hidden="1">
      <c r="AN1201" s="28"/>
      <c r="AV1201" s="224"/>
      <c r="AW1201" s="219">
        <f t="shared" si="26"/>
        <v>0</v>
      </c>
      <c r="AX1201" s="224"/>
    </row>
    <row r="1202" spans="40:50" ht="18" customHeight="1" hidden="1">
      <c r="AN1202" s="28"/>
      <c r="AV1202" s="224"/>
      <c r="AW1202" s="219">
        <f t="shared" si="26"/>
        <v>0</v>
      </c>
      <c r="AX1202" s="224"/>
    </row>
    <row r="1203" spans="40:50" ht="18" customHeight="1" hidden="1">
      <c r="AN1203" s="28"/>
      <c r="AV1203" s="224"/>
      <c r="AW1203" s="219">
        <f t="shared" si="26"/>
        <v>0</v>
      </c>
      <c r="AX1203" s="224"/>
    </row>
    <row r="1204" spans="40:50" ht="18" customHeight="1" hidden="1">
      <c r="AN1204" s="28"/>
      <c r="AV1204" s="224"/>
      <c r="AW1204" s="219">
        <f t="shared" si="26"/>
        <v>0</v>
      </c>
      <c r="AX1204" s="224"/>
    </row>
    <row r="1205" spans="40:50" ht="18" customHeight="1" hidden="1">
      <c r="AN1205" s="28"/>
      <c r="AV1205" s="224"/>
      <c r="AW1205" s="219">
        <f t="shared" si="26"/>
        <v>0</v>
      </c>
      <c r="AX1205" s="224"/>
    </row>
    <row r="1206" spans="40:50" ht="18" customHeight="1" hidden="1">
      <c r="AN1206" s="28"/>
      <c r="AV1206" s="224"/>
      <c r="AW1206" s="219">
        <f t="shared" si="26"/>
        <v>0</v>
      </c>
      <c r="AX1206" s="224"/>
    </row>
    <row r="1207" spans="40:50" ht="18" customHeight="1" hidden="1">
      <c r="AN1207" s="28"/>
      <c r="AV1207" s="224"/>
      <c r="AW1207" s="219">
        <f t="shared" si="26"/>
        <v>0</v>
      </c>
      <c r="AX1207" s="224"/>
    </row>
    <row r="1208" spans="40:50" ht="18" customHeight="1" hidden="1">
      <c r="AN1208" s="28"/>
      <c r="AV1208" s="224"/>
      <c r="AW1208" s="219">
        <f t="shared" si="26"/>
        <v>0</v>
      </c>
      <c r="AX1208" s="224"/>
    </row>
    <row r="1209" spans="40:50" ht="18" customHeight="1" hidden="1">
      <c r="AN1209" s="28"/>
      <c r="AV1209" s="224"/>
      <c r="AW1209" s="219">
        <f t="shared" si="26"/>
        <v>0</v>
      </c>
      <c r="AX1209" s="224"/>
    </row>
    <row r="1210" spans="40:50" ht="18" customHeight="1" hidden="1">
      <c r="AN1210" s="28"/>
      <c r="AV1210" s="224"/>
      <c r="AW1210" s="219">
        <f t="shared" si="26"/>
        <v>0</v>
      </c>
      <c r="AX1210" s="224"/>
    </row>
    <row r="1211" spans="40:50" ht="18" customHeight="1" hidden="1">
      <c r="AN1211" s="28"/>
      <c r="AV1211" s="224"/>
      <c r="AW1211" s="219">
        <f t="shared" si="26"/>
        <v>0</v>
      </c>
      <c r="AX1211" s="224"/>
    </row>
    <row r="1212" spans="40:50" ht="18" customHeight="1" hidden="1">
      <c r="AN1212" s="28"/>
      <c r="AV1212" s="224"/>
      <c r="AW1212" s="219">
        <f t="shared" si="26"/>
        <v>0</v>
      </c>
      <c r="AX1212" s="224"/>
    </row>
    <row r="1213" spans="40:50" ht="18" customHeight="1" hidden="1">
      <c r="AN1213" s="28"/>
      <c r="AV1213" s="224"/>
      <c r="AW1213" s="219">
        <f t="shared" si="26"/>
        <v>0</v>
      </c>
      <c r="AX1213" s="224"/>
    </row>
    <row r="1214" spans="40:50" ht="18" customHeight="1" hidden="1">
      <c r="AN1214" s="28"/>
      <c r="AV1214" s="224"/>
      <c r="AW1214" s="219">
        <f t="shared" si="26"/>
        <v>0</v>
      </c>
      <c r="AX1214" s="224"/>
    </row>
    <row r="1215" spans="40:50" ht="18" customHeight="1" hidden="1">
      <c r="AN1215" s="28"/>
      <c r="AV1215" s="224"/>
      <c r="AW1215" s="219">
        <f t="shared" si="26"/>
        <v>0</v>
      </c>
      <c r="AX1215" s="224"/>
    </row>
    <row r="1216" spans="40:50" ht="18" customHeight="1" hidden="1">
      <c r="AN1216" s="28"/>
      <c r="AV1216" s="224"/>
      <c r="AW1216" s="219">
        <f t="shared" si="26"/>
        <v>0</v>
      </c>
      <c r="AX1216" s="224"/>
    </row>
    <row r="1217" spans="40:50" ht="18" customHeight="1" hidden="1">
      <c r="AN1217" s="28"/>
      <c r="AV1217" s="224"/>
      <c r="AW1217" s="219">
        <f t="shared" si="26"/>
        <v>0</v>
      </c>
      <c r="AX1217" s="224"/>
    </row>
    <row r="1218" spans="40:50" ht="18" customHeight="1" hidden="1">
      <c r="AN1218" s="28"/>
      <c r="AV1218" s="224"/>
      <c r="AW1218" s="219">
        <f t="shared" si="26"/>
        <v>0</v>
      </c>
      <c r="AX1218" s="224"/>
    </row>
    <row r="1219" spans="40:50" ht="18" customHeight="1" hidden="1">
      <c r="AN1219" s="28"/>
      <c r="AV1219" s="224"/>
      <c r="AW1219" s="219">
        <f t="shared" si="26"/>
        <v>0</v>
      </c>
      <c r="AX1219" s="224"/>
    </row>
    <row r="1220" spans="40:50" ht="18" customHeight="1" hidden="1">
      <c r="AN1220" s="28"/>
      <c r="AV1220" s="224"/>
      <c r="AW1220" s="219">
        <f t="shared" si="26"/>
        <v>0</v>
      </c>
      <c r="AX1220" s="224"/>
    </row>
    <row r="1221" spans="40:50" ht="18" customHeight="1" hidden="1">
      <c r="AN1221" s="28"/>
      <c r="AV1221" s="224"/>
      <c r="AW1221" s="219">
        <f t="shared" si="26"/>
        <v>0</v>
      </c>
      <c r="AX1221" s="224"/>
    </row>
    <row r="1222" spans="40:50" ht="18" customHeight="1" hidden="1">
      <c r="AN1222" s="28"/>
      <c r="AV1222" s="224"/>
      <c r="AW1222" s="219">
        <f t="shared" si="26"/>
        <v>0</v>
      </c>
      <c r="AX1222" s="224"/>
    </row>
    <row r="1223" spans="40:50" ht="18" customHeight="1" hidden="1">
      <c r="AN1223" s="28"/>
      <c r="AV1223" s="224"/>
      <c r="AW1223" s="219">
        <f t="shared" si="26"/>
        <v>0</v>
      </c>
      <c r="AX1223" s="224"/>
    </row>
    <row r="1224" spans="40:50" ht="18" customHeight="1" hidden="1">
      <c r="AN1224" s="28"/>
      <c r="AV1224" s="224"/>
      <c r="AW1224" s="219">
        <f aca="true" t="shared" si="27" ref="AW1224:AW1287">ROUND((AN1222),0)</f>
        <v>0</v>
      </c>
      <c r="AX1224" s="224"/>
    </row>
    <row r="1225" spans="40:50" ht="18" customHeight="1" hidden="1">
      <c r="AN1225" s="28"/>
      <c r="AV1225" s="224"/>
      <c r="AW1225" s="219">
        <f t="shared" si="27"/>
        <v>0</v>
      </c>
      <c r="AX1225" s="224"/>
    </row>
    <row r="1226" spans="40:50" ht="18" customHeight="1" hidden="1">
      <c r="AN1226" s="28"/>
      <c r="AV1226" s="224"/>
      <c r="AW1226" s="219">
        <f t="shared" si="27"/>
        <v>0</v>
      </c>
      <c r="AX1226" s="224"/>
    </row>
    <row r="1227" spans="40:50" ht="18" customHeight="1" hidden="1">
      <c r="AN1227" s="28"/>
      <c r="AV1227" s="224"/>
      <c r="AW1227" s="219">
        <f t="shared" si="27"/>
        <v>0</v>
      </c>
      <c r="AX1227" s="224"/>
    </row>
    <row r="1228" spans="40:50" ht="18" customHeight="1" hidden="1">
      <c r="AN1228" s="28"/>
      <c r="AV1228" s="224"/>
      <c r="AW1228" s="219">
        <f t="shared" si="27"/>
        <v>0</v>
      </c>
      <c r="AX1228" s="224"/>
    </row>
    <row r="1229" spans="40:50" ht="18" customHeight="1" hidden="1">
      <c r="AN1229" s="28"/>
      <c r="AV1229" s="224"/>
      <c r="AW1229" s="219">
        <f t="shared" si="27"/>
        <v>0</v>
      </c>
      <c r="AX1229" s="224"/>
    </row>
    <row r="1230" spans="40:50" ht="18" customHeight="1" hidden="1">
      <c r="AN1230" s="28"/>
      <c r="AV1230" s="224"/>
      <c r="AW1230" s="219">
        <f t="shared" si="27"/>
        <v>0</v>
      </c>
      <c r="AX1230" s="224"/>
    </row>
    <row r="1231" spans="40:50" ht="18" customHeight="1" hidden="1">
      <c r="AN1231" s="28"/>
      <c r="AV1231" s="224"/>
      <c r="AW1231" s="219">
        <f t="shared" si="27"/>
        <v>0</v>
      </c>
      <c r="AX1231" s="224"/>
    </row>
    <row r="1232" spans="40:50" ht="18" customHeight="1" hidden="1">
      <c r="AN1232" s="28"/>
      <c r="AV1232" s="224"/>
      <c r="AW1232" s="219">
        <f t="shared" si="27"/>
        <v>0</v>
      </c>
      <c r="AX1232" s="224"/>
    </row>
    <row r="1233" spans="40:50" ht="18" customHeight="1" hidden="1">
      <c r="AN1233" s="28"/>
      <c r="AV1233" s="224"/>
      <c r="AW1233" s="219">
        <f t="shared" si="27"/>
        <v>0</v>
      </c>
      <c r="AX1233" s="224"/>
    </row>
    <row r="1234" spans="40:50" ht="18" customHeight="1" hidden="1">
      <c r="AN1234" s="28"/>
      <c r="AV1234" s="224"/>
      <c r="AW1234" s="219">
        <f t="shared" si="27"/>
        <v>0</v>
      </c>
      <c r="AX1234" s="224"/>
    </row>
    <row r="1235" spans="40:50" ht="18" customHeight="1" hidden="1">
      <c r="AN1235" s="28"/>
      <c r="AV1235" s="224"/>
      <c r="AW1235" s="219">
        <f t="shared" si="27"/>
        <v>0</v>
      </c>
      <c r="AX1235" s="224"/>
    </row>
    <row r="1236" spans="40:50" ht="18" customHeight="1" hidden="1">
      <c r="AN1236" s="28"/>
      <c r="AV1236" s="224"/>
      <c r="AW1236" s="219">
        <f t="shared" si="27"/>
        <v>0</v>
      </c>
      <c r="AX1236" s="224"/>
    </row>
    <row r="1237" spans="40:50" ht="18" customHeight="1" hidden="1">
      <c r="AN1237" s="28"/>
      <c r="AV1237" s="224"/>
      <c r="AW1237" s="219">
        <f t="shared" si="27"/>
        <v>0</v>
      </c>
      <c r="AX1237" s="224"/>
    </row>
    <row r="1238" spans="40:50" ht="18" customHeight="1" hidden="1">
      <c r="AN1238" s="28"/>
      <c r="AV1238" s="224"/>
      <c r="AW1238" s="219">
        <f t="shared" si="27"/>
        <v>0</v>
      </c>
      <c r="AX1238" s="224"/>
    </row>
    <row r="1239" spans="40:50" ht="18" customHeight="1" hidden="1">
      <c r="AN1239" s="28"/>
      <c r="AV1239" s="224"/>
      <c r="AW1239" s="219">
        <f t="shared" si="27"/>
        <v>0</v>
      </c>
      <c r="AX1239" s="224"/>
    </row>
    <row r="1240" spans="40:50" ht="18" customHeight="1" hidden="1">
      <c r="AN1240" s="28"/>
      <c r="AV1240" s="224"/>
      <c r="AW1240" s="219">
        <f t="shared" si="27"/>
        <v>0</v>
      </c>
      <c r="AX1240" s="224"/>
    </row>
    <row r="1241" spans="40:50" ht="18" customHeight="1" hidden="1">
      <c r="AN1241" s="28"/>
      <c r="AV1241" s="224"/>
      <c r="AW1241" s="219">
        <f t="shared" si="27"/>
        <v>0</v>
      </c>
      <c r="AX1241" s="224"/>
    </row>
    <row r="1242" spans="40:50" ht="18" customHeight="1" hidden="1">
      <c r="AN1242" s="28"/>
      <c r="AV1242" s="224"/>
      <c r="AW1242" s="219">
        <f t="shared" si="27"/>
        <v>0</v>
      </c>
      <c r="AX1242" s="224"/>
    </row>
    <row r="1243" spans="40:50" ht="18" customHeight="1" hidden="1">
      <c r="AN1243" s="28"/>
      <c r="AV1243" s="224"/>
      <c r="AW1243" s="219">
        <f t="shared" si="27"/>
        <v>0</v>
      </c>
      <c r="AX1243" s="224"/>
    </row>
    <row r="1244" spans="40:50" ht="18" customHeight="1" hidden="1">
      <c r="AN1244" s="28"/>
      <c r="AV1244" s="224"/>
      <c r="AW1244" s="219">
        <f t="shared" si="27"/>
        <v>0</v>
      </c>
      <c r="AX1244" s="224"/>
    </row>
    <row r="1245" spans="40:50" ht="18" customHeight="1" hidden="1">
      <c r="AN1245" s="28"/>
      <c r="AV1245" s="224"/>
      <c r="AW1245" s="219">
        <f t="shared" si="27"/>
        <v>0</v>
      </c>
      <c r="AX1245" s="224"/>
    </row>
    <row r="1246" spans="40:50" ht="18" customHeight="1" hidden="1">
      <c r="AN1246" s="28"/>
      <c r="AV1246" s="224"/>
      <c r="AW1246" s="219">
        <f t="shared" si="27"/>
        <v>0</v>
      </c>
      <c r="AX1246" s="224"/>
    </row>
    <row r="1247" spans="40:50" ht="18" customHeight="1" hidden="1">
      <c r="AN1247" s="28"/>
      <c r="AV1247" s="224"/>
      <c r="AW1247" s="219">
        <f t="shared" si="27"/>
        <v>0</v>
      </c>
      <c r="AX1247" s="224"/>
    </row>
    <row r="1248" spans="40:50" ht="18" customHeight="1" hidden="1">
      <c r="AN1248" s="28"/>
      <c r="AV1248" s="224"/>
      <c r="AW1248" s="219">
        <f t="shared" si="27"/>
        <v>0</v>
      </c>
      <c r="AX1248" s="224"/>
    </row>
    <row r="1249" spans="40:50" ht="18" customHeight="1" hidden="1">
      <c r="AN1249" s="28"/>
      <c r="AV1249" s="224"/>
      <c r="AW1249" s="219">
        <f t="shared" si="27"/>
        <v>0</v>
      </c>
      <c r="AX1249" s="224"/>
    </row>
    <row r="1250" spans="40:50" ht="18" customHeight="1" hidden="1">
      <c r="AN1250" s="28"/>
      <c r="AV1250" s="224"/>
      <c r="AW1250" s="219">
        <f t="shared" si="27"/>
        <v>0</v>
      </c>
      <c r="AX1250" s="224"/>
    </row>
    <row r="1251" spans="40:50" ht="18" customHeight="1" hidden="1">
      <c r="AN1251" s="28"/>
      <c r="AV1251" s="224"/>
      <c r="AW1251" s="219">
        <f t="shared" si="27"/>
        <v>0</v>
      </c>
      <c r="AX1251" s="224"/>
    </row>
    <row r="1252" spans="40:50" ht="18" customHeight="1" hidden="1">
      <c r="AN1252" s="28"/>
      <c r="AV1252" s="224"/>
      <c r="AW1252" s="219">
        <f t="shared" si="27"/>
        <v>0</v>
      </c>
      <c r="AX1252" s="224"/>
    </row>
    <row r="1253" spans="40:50" ht="18" customHeight="1" hidden="1">
      <c r="AN1253" s="28"/>
      <c r="AV1253" s="224"/>
      <c r="AW1253" s="219">
        <f t="shared" si="27"/>
        <v>0</v>
      </c>
      <c r="AX1253" s="224"/>
    </row>
    <row r="1254" spans="40:50" ht="18" customHeight="1" hidden="1">
      <c r="AN1254" s="28"/>
      <c r="AV1254" s="224"/>
      <c r="AW1254" s="219">
        <f t="shared" si="27"/>
        <v>0</v>
      </c>
      <c r="AX1254" s="224"/>
    </row>
    <row r="1255" spans="40:50" ht="18" customHeight="1" hidden="1">
      <c r="AN1255" s="28"/>
      <c r="AV1255" s="224"/>
      <c r="AW1255" s="219">
        <f t="shared" si="27"/>
        <v>0</v>
      </c>
      <c r="AX1255" s="224"/>
    </row>
    <row r="1256" spans="40:50" ht="18" customHeight="1" hidden="1">
      <c r="AN1256" s="28"/>
      <c r="AV1256" s="224"/>
      <c r="AW1256" s="219">
        <f t="shared" si="27"/>
        <v>0</v>
      </c>
      <c r="AX1256" s="224"/>
    </row>
    <row r="1257" spans="40:50" ht="18" customHeight="1" hidden="1">
      <c r="AN1257" s="28"/>
      <c r="AV1257" s="224"/>
      <c r="AW1257" s="219">
        <f t="shared" si="27"/>
        <v>0</v>
      </c>
      <c r="AX1257" s="224"/>
    </row>
    <row r="1258" spans="40:50" ht="18" customHeight="1" hidden="1">
      <c r="AN1258" s="28"/>
      <c r="AV1258" s="224"/>
      <c r="AW1258" s="219">
        <f t="shared" si="27"/>
        <v>0</v>
      </c>
      <c r="AX1258" s="224"/>
    </row>
    <row r="1259" spans="40:50" ht="18" customHeight="1" hidden="1">
      <c r="AN1259" s="28"/>
      <c r="AV1259" s="224"/>
      <c r="AW1259" s="219">
        <f t="shared" si="27"/>
        <v>0</v>
      </c>
      <c r="AX1259" s="224"/>
    </row>
    <row r="1260" spans="40:50" ht="18" customHeight="1" hidden="1">
      <c r="AN1260" s="28"/>
      <c r="AV1260" s="224"/>
      <c r="AW1260" s="219">
        <f t="shared" si="27"/>
        <v>0</v>
      </c>
      <c r="AX1260" s="224"/>
    </row>
    <row r="1261" spans="40:50" ht="18" customHeight="1" hidden="1">
      <c r="AN1261" s="28"/>
      <c r="AV1261" s="224"/>
      <c r="AW1261" s="219">
        <f t="shared" si="27"/>
        <v>0</v>
      </c>
      <c r="AX1261" s="224"/>
    </row>
    <row r="1262" spans="40:50" ht="18" customHeight="1" hidden="1">
      <c r="AN1262" s="28"/>
      <c r="AV1262" s="224"/>
      <c r="AW1262" s="219">
        <f t="shared" si="27"/>
        <v>0</v>
      </c>
      <c r="AX1262" s="224"/>
    </row>
    <row r="1263" spans="40:50" ht="18" customHeight="1" hidden="1">
      <c r="AN1263" s="28"/>
      <c r="AV1263" s="224"/>
      <c r="AW1263" s="219">
        <f t="shared" si="27"/>
        <v>0</v>
      </c>
      <c r="AX1263" s="224"/>
    </row>
    <row r="1264" spans="40:50" ht="18" customHeight="1" hidden="1">
      <c r="AN1264" s="28"/>
      <c r="AV1264" s="224"/>
      <c r="AW1264" s="219">
        <f t="shared" si="27"/>
        <v>0</v>
      </c>
      <c r="AX1264" s="224"/>
    </row>
    <row r="1265" spans="40:50" ht="18" customHeight="1" hidden="1">
      <c r="AN1265" s="28"/>
      <c r="AV1265" s="224"/>
      <c r="AW1265" s="219">
        <f t="shared" si="27"/>
        <v>0</v>
      </c>
      <c r="AX1265" s="224"/>
    </row>
    <row r="1266" spans="40:50" ht="18" customHeight="1" hidden="1">
      <c r="AN1266" s="28"/>
      <c r="AV1266" s="224"/>
      <c r="AW1266" s="219">
        <f t="shared" si="27"/>
        <v>0</v>
      </c>
      <c r="AX1266" s="224"/>
    </row>
    <row r="1267" spans="40:50" ht="18" customHeight="1" hidden="1">
      <c r="AN1267" s="28"/>
      <c r="AV1267" s="224"/>
      <c r="AW1267" s="219">
        <f t="shared" si="27"/>
        <v>0</v>
      </c>
      <c r="AX1267" s="224"/>
    </row>
    <row r="1268" spans="40:50" ht="18" customHeight="1" hidden="1">
      <c r="AN1268" s="28"/>
      <c r="AV1268" s="224"/>
      <c r="AW1268" s="219">
        <f t="shared" si="27"/>
        <v>0</v>
      </c>
      <c r="AX1268" s="224"/>
    </row>
    <row r="1269" spans="40:50" ht="18" customHeight="1" hidden="1">
      <c r="AN1269" s="28"/>
      <c r="AV1269" s="224"/>
      <c r="AW1269" s="219">
        <f t="shared" si="27"/>
        <v>0</v>
      </c>
      <c r="AX1269" s="224"/>
    </row>
    <row r="1270" spans="40:50" ht="18" customHeight="1" hidden="1">
      <c r="AN1270" s="28"/>
      <c r="AV1270" s="224"/>
      <c r="AW1270" s="219">
        <f t="shared" si="27"/>
        <v>0</v>
      </c>
      <c r="AX1270" s="224"/>
    </row>
    <row r="1271" spans="40:50" ht="18" customHeight="1" hidden="1">
      <c r="AN1271" s="28"/>
      <c r="AV1271" s="224"/>
      <c r="AW1271" s="219">
        <f t="shared" si="27"/>
        <v>0</v>
      </c>
      <c r="AX1271" s="224"/>
    </row>
    <row r="1272" spans="40:50" ht="18" customHeight="1" hidden="1">
      <c r="AN1272" s="28"/>
      <c r="AV1272" s="224"/>
      <c r="AW1272" s="219">
        <f t="shared" si="27"/>
        <v>0</v>
      </c>
      <c r="AX1272" s="224"/>
    </row>
    <row r="1273" spans="40:50" ht="18" customHeight="1" hidden="1">
      <c r="AN1273" s="28"/>
      <c r="AV1273" s="224"/>
      <c r="AW1273" s="219">
        <f t="shared" si="27"/>
        <v>0</v>
      </c>
      <c r="AX1273" s="224"/>
    </row>
    <row r="1274" spans="40:50" ht="18" customHeight="1" hidden="1">
      <c r="AN1274" s="28"/>
      <c r="AV1274" s="224"/>
      <c r="AW1274" s="219">
        <f t="shared" si="27"/>
        <v>0</v>
      </c>
      <c r="AX1274" s="224"/>
    </row>
    <row r="1275" spans="40:50" ht="18" customHeight="1" hidden="1">
      <c r="AN1275" s="28"/>
      <c r="AV1275" s="224"/>
      <c r="AW1275" s="219">
        <f t="shared" si="27"/>
        <v>0</v>
      </c>
      <c r="AX1275" s="224"/>
    </row>
    <row r="1276" spans="40:50" ht="18" customHeight="1" hidden="1">
      <c r="AN1276" s="28"/>
      <c r="AV1276" s="224"/>
      <c r="AW1276" s="219">
        <f t="shared" si="27"/>
        <v>0</v>
      </c>
      <c r="AX1276" s="224"/>
    </row>
    <row r="1277" spans="40:50" ht="18" customHeight="1" hidden="1">
      <c r="AN1277" s="28"/>
      <c r="AV1277" s="224"/>
      <c r="AW1277" s="219">
        <f t="shared" si="27"/>
        <v>0</v>
      </c>
      <c r="AX1277" s="224"/>
    </row>
    <row r="1278" spans="40:50" ht="18" customHeight="1" hidden="1">
      <c r="AN1278" s="28"/>
      <c r="AV1278" s="224"/>
      <c r="AW1278" s="219">
        <f t="shared" si="27"/>
        <v>0</v>
      </c>
      <c r="AX1278" s="224"/>
    </row>
    <row r="1279" spans="40:50" ht="18" customHeight="1" hidden="1">
      <c r="AN1279" s="28"/>
      <c r="AV1279" s="224"/>
      <c r="AW1279" s="219">
        <f t="shared" si="27"/>
        <v>0</v>
      </c>
      <c r="AX1279" s="224"/>
    </row>
    <row r="1280" spans="40:50" ht="18" customHeight="1" hidden="1">
      <c r="AN1280" s="28"/>
      <c r="AV1280" s="224"/>
      <c r="AW1280" s="219">
        <f t="shared" si="27"/>
        <v>0</v>
      </c>
      <c r="AX1280" s="224"/>
    </row>
    <row r="1281" spans="40:50" ht="18" customHeight="1" hidden="1">
      <c r="AN1281" s="28"/>
      <c r="AV1281" s="224"/>
      <c r="AW1281" s="219">
        <f t="shared" si="27"/>
        <v>0</v>
      </c>
      <c r="AX1281" s="224"/>
    </row>
    <row r="1282" spans="40:50" ht="18" customHeight="1" hidden="1">
      <c r="AN1282" s="28"/>
      <c r="AV1282" s="224"/>
      <c r="AW1282" s="219">
        <f t="shared" si="27"/>
        <v>0</v>
      </c>
      <c r="AX1282" s="224"/>
    </row>
    <row r="1283" spans="40:50" ht="18" customHeight="1" hidden="1">
      <c r="AN1283" s="28"/>
      <c r="AV1283" s="224"/>
      <c r="AW1283" s="219">
        <f t="shared" si="27"/>
        <v>0</v>
      </c>
      <c r="AX1283" s="224"/>
    </row>
    <row r="1284" spans="40:50" ht="18" customHeight="1" hidden="1">
      <c r="AN1284" s="28"/>
      <c r="AV1284" s="224"/>
      <c r="AW1284" s="219">
        <f t="shared" si="27"/>
        <v>0</v>
      </c>
      <c r="AX1284" s="224"/>
    </row>
    <row r="1285" spans="40:50" ht="18" customHeight="1" hidden="1">
      <c r="AN1285" s="28"/>
      <c r="AV1285" s="224"/>
      <c r="AW1285" s="219">
        <f t="shared" si="27"/>
        <v>0</v>
      </c>
      <c r="AX1285" s="224"/>
    </row>
    <row r="1286" spans="40:50" ht="18" customHeight="1" hidden="1">
      <c r="AN1286" s="28"/>
      <c r="AV1286" s="224"/>
      <c r="AW1286" s="219">
        <f t="shared" si="27"/>
        <v>0</v>
      </c>
      <c r="AX1286" s="224"/>
    </row>
    <row r="1287" spans="40:50" ht="18" customHeight="1" hidden="1">
      <c r="AN1287" s="28"/>
      <c r="AV1287" s="224"/>
      <c r="AW1287" s="219">
        <f t="shared" si="27"/>
        <v>0</v>
      </c>
      <c r="AX1287" s="224"/>
    </row>
    <row r="1288" spans="40:50" ht="18" customHeight="1" hidden="1">
      <c r="AN1288" s="28"/>
      <c r="AV1288" s="224"/>
      <c r="AW1288" s="219">
        <f aca="true" t="shared" si="28" ref="AW1288:AW1351">ROUND((AN1286),0)</f>
        <v>0</v>
      </c>
      <c r="AX1288" s="224"/>
    </row>
    <row r="1289" spans="40:50" ht="18" customHeight="1" hidden="1">
      <c r="AN1289" s="28"/>
      <c r="AV1289" s="224"/>
      <c r="AW1289" s="219">
        <f t="shared" si="28"/>
        <v>0</v>
      </c>
      <c r="AX1289" s="224"/>
    </row>
    <row r="1290" spans="40:50" ht="18" customHeight="1" hidden="1">
      <c r="AN1290" s="28"/>
      <c r="AV1290" s="224"/>
      <c r="AW1290" s="219">
        <f t="shared" si="28"/>
        <v>0</v>
      </c>
      <c r="AX1290" s="224"/>
    </row>
    <row r="1291" spans="40:50" ht="18" customHeight="1" hidden="1">
      <c r="AN1291" s="28"/>
      <c r="AV1291" s="224"/>
      <c r="AW1291" s="219">
        <f t="shared" si="28"/>
        <v>0</v>
      </c>
      <c r="AX1291" s="224"/>
    </row>
    <row r="1292" spans="40:50" ht="18" customHeight="1" hidden="1">
      <c r="AN1292" s="28"/>
      <c r="AV1292" s="224"/>
      <c r="AW1292" s="219">
        <f t="shared" si="28"/>
        <v>0</v>
      </c>
      <c r="AX1292" s="224"/>
    </row>
    <row r="1293" spans="40:50" ht="18" customHeight="1" hidden="1">
      <c r="AN1293" s="28"/>
      <c r="AV1293" s="224"/>
      <c r="AW1293" s="219">
        <f t="shared" si="28"/>
        <v>0</v>
      </c>
      <c r="AX1293" s="224"/>
    </row>
    <row r="1294" spans="40:50" ht="18" customHeight="1" hidden="1">
      <c r="AN1294" s="28"/>
      <c r="AV1294" s="224"/>
      <c r="AW1294" s="219">
        <f t="shared" si="28"/>
        <v>0</v>
      </c>
      <c r="AX1294" s="224"/>
    </row>
    <row r="1295" spans="40:50" ht="18" customHeight="1" hidden="1">
      <c r="AN1295" s="28"/>
      <c r="AV1295" s="224"/>
      <c r="AW1295" s="219">
        <f t="shared" si="28"/>
        <v>0</v>
      </c>
      <c r="AX1295" s="224"/>
    </row>
    <row r="1296" spans="40:50" ht="18" customHeight="1" hidden="1">
      <c r="AN1296" s="28"/>
      <c r="AV1296" s="224"/>
      <c r="AW1296" s="219">
        <f t="shared" si="28"/>
        <v>0</v>
      </c>
      <c r="AX1296" s="224"/>
    </row>
    <row r="1297" spans="40:50" ht="18" customHeight="1" hidden="1">
      <c r="AN1297" s="28"/>
      <c r="AV1297" s="224"/>
      <c r="AW1297" s="219">
        <f t="shared" si="28"/>
        <v>0</v>
      </c>
      <c r="AX1297" s="224"/>
    </row>
    <row r="1298" spans="40:50" ht="18" customHeight="1" hidden="1">
      <c r="AN1298" s="28"/>
      <c r="AV1298" s="224"/>
      <c r="AW1298" s="219">
        <f t="shared" si="28"/>
        <v>0</v>
      </c>
      <c r="AX1298" s="224"/>
    </row>
    <row r="1299" spans="40:50" ht="18" customHeight="1" hidden="1">
      <c r="AN1299" s="28"/>
      <c r="AV1299" s="224"/>
      <c r="AW1299" s="219">
        <f t="shared" si="28"/>
        <v>0</v>
      </c>
      <c r="AX1299" s="224"/>
    </row>
    <row r="1300" spans="40:50" ht="18" customHeight="1" hidden="1">
      <c r="AN1300" s="28"/>
      <c r="AV1300" s="224"/>
      <c r="AW1300" s="219">
        <f t="shared" si="28"/>
        <v>0</v>
      </c>
      <c r="AX1300" s="224"/>
    </row>
    <row r="1301" spans="40:50" ht="18" customHeight="1" hidden="1">
      <c r="AN1301" s="28"/>
      <c r="AV1301" s="224"/>
      <c r="AW1301" s="219">
        <f t="shared" si="28"/>
        <v>0</v>
      </c>
      <c r="AX1301" s="224"/>
    </row>
    <row r="1302" spans="40:50" ht="18" customHeight="1" hidden="1">
      <c r="AN1302" s="28"/>
      <c r="AV1302" s="224"/>
      <c r="AW1302" s="219">
        <f t="shared" si="28"/>
        <v>0</v>
      </c>
      <c r="AX1302" s="224"/>
    </row>
    <row r="1303" spans="40:50" ht="18" customHeight="1" hidden="1">
      <c r="AN1303" s="28"/>
      <c r="AV1303" s="224"/>
      <c r="AW1303" s="219">
        <f t="shared" si="28"/>
        <v>0</v>
      </c>
      <c r="AX1303" s="224"/>
    </row>
    <row r="1304" spans="40:50" ht="18" customHeight="1" hidden="1">
      <c r="AN1304" s="28"/>
      <c r="AV1304" s="224"/>
      <c r="AW1304" s="219">
        <f t="shared" si="28"/>
        <v>0</v>
      </c>
      <c r="AX1304" s="224"/>
    </row>
    <row r="1305" spans="40:50" ht="18" customHeight="1" hidden="1">
      <c r="AN1305" s="28"/>
      <c r="AV1305" s="224"/>
      <c r="AW1305" s="219">
        <f t="shared" si="28"/>
        <v>0</v>
      </c>
      <c r="AX1305" s="224"/>
    </row>
    <row r="1306" spans="40:50" ht="18" customHeight="1" hidden="1">
      <c r="AN1306" s="28"/>
      <c r="AV1306" s="224"/>
      <c r="AW1306" s="219">
        <f t="shared" si="28"/>
        <v>0</v>
      </c>
      <c r="AX1306" s="224"/>
    </row>
    <row r="1307" spans="40:50" ht="18" customHeight="1" hidden="1">
      <c r="AN1307" s="28"/>
      <c r="AV1307" s="224"/>
      <c r="AW1307" s="219">
        <f t="shared" si="28"/>
        <v>0</v>
      </c>
      <c r="AX1307" s="224"/>
    </row>
    <row r="1308" spans="40:50" ht="18" customHeight="1" hidden="1">
      <c r="AN1308" s="28"/>
      <c r="AV1308" s="224"/>
      <c r="AW1308" s="219">
        <f t="shared" si="28"/>
        <v>0</v>
      </c>
      <c r="AX1308" s="224"/>
    </row>
    <row r="1309" spans="40:50" ht="18" customHeight="1" hidden="1">
      <c r="AN1309" s="28"/>
      <c r="AV1309" s="224"/>
      <c r="AW1309" s="219">
        <f t="shared" si="28"/>
        <v>0</v>
      </c>
      <c r="AX1309" s="224"/>
    </row>
    <row r="1310" spans="40:50" ht="18" customHeight="1" hidden="1">
      <c r="AN1310" s="28"/>
      <c r="AV1310" s="224"/>
      <c r="AW1310" s="219">
        <f t="shared" si="28"/>
        <v>0</v>
      </c>
      <c r="AX1310" s="224"/>
    </row>
    <row r="1311" spans="40:50" ht="18" customHeight="1" hidden="1">
      <c r="AN1311" s="28"/>
      <c r="AV1311" s="224"/>
      <c r="AW1311" s="219">
        <f t="shared" si="28"/>
        <v>0</v>
      </c>
      <c r="AX1311" s="224"/>
    </row>
    <row r="1312" spans="40:50" ht="18" customHeight="1" hidden="1">
      <c r="AN1312" s="28"/>
      <c r="AV1312" s="224"/>
      <c r="AW1312" s="219">
        <f t="shared" si="28"/>
        <v>0</v>
      </c>
      <c r="AX1312" s="224"/>
    </row>
    <row r="1313" spans="40:50" ht="18" customHeight="1" hidden="1">
      <c r="AN1313" s="28"/>
      <c r="AV1313" s="224"/>
      <c r="AW1313" s="219">
        <f t="shared" si="28"/>
        <v>0</v>
      </c>
      <c r="AX1313" s="224"/>
    </row>
    <row r="1314" spans="40:50" ht="18" customHeight="1" hidden="1">
      <c r="AN1314" s="28"/>
      <c r="AV1314" s="224"/>
      <c r="AW1314" s="219">
        <f t="shared" si="28"/>
        <v>0</v>
      </c>
      <c r="AX1314" s="224"/>
    </row>
    <row r="1315" spans="40:50" ht="18" customHeight="1" hidden="1">
      <c r="AN1315" s="28"/>
      <c r="AV1315" s="224"/>
      <c r="AW1315" s="219">
        <f t="shared" si="28"/>
        <v>0</v>
      </c>
      <c r="AX1315" s="224"/>
    </row>
    <row r="1316" spans="40:50" ht="18" customHeight="1" hidden="1">
      <c r="AN1316" s="28"/>
      <c r="AV1316" s="224"/>
      <c r="AW1316" s="219">
        <f t="shared" si="28"/>
        <v>0</v>
      </c>
      <c r="AX1316" s="224"/>
    </row>
    <row r="1317" spans="40:50" ht="18" customHeight="1" hidden="1">
      <c r="AN1317" s="28"/>
      <c r="AV1317" s="224"/>
      <c r="AW1317" s="219">
        <f t="shared" si="28"/>
        <v>0</v>
      </c>
      <c r="AX1317" s="224"/>
    </row>
    <row r="1318" spans="40:50" ht="18" customHeight="1" hidden="1">
      <c r="AN1318" s="28"/>
      <c r="AV1318" s="224"/>
      <c r="AW1318" s="219">
        <f t="shared" si="28"/>
        <v>0</v>
      </c>
      <c r="AX1318" s="224"/>
    </row>
    <row r="1319" spans="40:50" ht="18" customHeight="1" hidden="1">
      <c r="AN1319" s="28"/>
      <c r="AV1319" s="224"/>
      <c r="AW1319" s="219">
        <f t="shared" si="28"/>
        <v>0</v>
      </c>
      <c r="AX1319" s="224"/>
    </row>
    <row r="1320" spans="40:50" ht="18" customHeight="1" hidden="1">
      <c r="AN1320" s="28"/>
      <c r="AV1320" s="224"/>
      <c r="AW1320" s="219">
        <f t="shared" si="28"/>
        <v>0</v>
      </c>
      <c r="AX1320" s="224"/>
    </row>
    <row r="1321" spans="40:50" ht="18" customHeight="1" hidden="1">
      <c r="AN1321" s="28"/>
      <c r="AV1321" s="224"/>
      <c r="AW1321" s="219">
        <f t="shared" si="28"/>
        <v>0</v>
      </c>
      <c r="AX1321" s="224"/>
    </row>
    <row r="1322" spans="40:50" ht="18" customHeight="1" hidden="1">
      <c r="AN1322" s="28"/>
      <c r="AV1322" s="224"/>
      <c r="AW1322" s="219">
        <f t="shared" si="28"/>
        <v>0</v>
      </c>
      <c r="AX1322" s="224"/>
    </row>
    <row r="1323" spans="40:50" ht="18" customHeight="1" hidden="1">
      <c r="AN1323" s="28"/>
      <c r="AV1323" s="224"/>
      <c r="AW1323" s="219">
        <f t="shared" si="28"/>
        <v>0</v>
      </c>
      <c r="AX1323" s="224"/>
    </row>
    <row r="1324" spans="40:50" ht="18" customHeight="1" hidden="1">
      <c r="AN1324" s="28"/>
      <c r="AV1324" s="224"/>
      <c r="AW1324" s="219">
        <f t="shared" si="28"/>
        <v>0</v>
      </c>
      <c r="AX1324" s="224"/>
    </row>
    <row r="1325" spans="40:50" ht="18" customHeight="1" hidden="1">
      <c r="AN1325" s="28"/>
      <c r="AV1325" s="224"/>
      <c r="AW1325" s="219">
        <f t="shared" si="28"/>
        <v>0</v>
      </c>
      <c r="AX1325" s="224"/>
    </row>
    <row r="1326" spans="40:50" ht="18" customHeight="1" hidden="1">
      <c r="AN1326" s="28"/>
      <c r="AV1326" s="224"/>
      <c r="AW1326" s="219">
        <f t="shared" si="28"/>
        <v>0</v>
      </c>
      <c r="AX1326" s="224"/>
    </row>
    <row r="1327" spans="40:50" ht="18" customHeight="1" hidden="1">
      <c r="AN1327" s="28"/>
      <c r="AV1327" s="224"/>
      <c r="AW1327" s="219">
        <f t="shared" si="28"/>
        <v>0</v>
      </c>
      <c r="AX1327" s="224"/>
    </row>
    <row r="1328" spans="40:50" ht="18" customHeight="1" hidden="1">
      <c r="AN1328" s="28"/>
      <c r="AV1328" s="224"/>
      <c r="AW1328" s="219">
        <f t="shared" si="28"/>
        <v>0</v>
      </c>
      <c r="AX1328" s="224"/>
    </row>
    <row r="1329" spans="40:50" ht="18" customHeight="1" hidden="1">
      <c r="AN1329" s="28"/>
      <c r="AV1329" s="224"/>
      <c r="AW1329" s="219">
        <f t="shared" si="28"/>
        <v>0</v>
      </c>
      <c r="AX1329" s="224"/>
    </row>
    <row r="1330" spans="40:50" ht="18" customHeight="1" hidden="1">
      <c r="AN1330" s="28"/>
      <c r="AV1330" s="224"/>
      <c r="AW1330" s="219">
        <f t="shared" si="28"/>
        <v>0</v>
      </c>
      <c r="AX1330" s="224"/>
    </row>
    <row r="1331" spans="40:50" ht="18" customHeight="1" hidden="1">
      <c r="AN1331" s="28"/>
      <c r="AV1331" s="224"/>
      <c r="AW1331" s="219">
        <f t="shared" si="28"/>
        <v>0</v>
      </c>
      <c r="AX1331" s="224"/>
    </row>
    <row r="1332" spans="40:50" ht="18" customHeight="1" hidden="1">
      <c r="AN1332" s="28"/>
      <c r="AV1332" s="224"/>
      <c r="AW1332" s="219">
        <f t="shared" si="28"/>
        <v>0</v>
      </c>
      <c r="AX1332" s="224"/>
    </row>
    <row r="1333" spans="40:50" ht="18" customHeight="1" hidden="1">
      <c r="AN1333" s="28"/>
      <c r="AV1333" s="224"/>
      <c r="AW1333" s="219">
        <f t="shared" si="28"/>
        <v>0</v>
      </c>
      <c r="AX1333" s="224"/>
    </row>
    <row r="1334" spans="40:50" ht="18" customHeight="1" hidden="1">
      <c r="AN1334" s="28"/>
      <c r="AV1334" s="224"/>
      <c r="AW1334" s="219">
        <f t="shared" si="28"/>
        <v>0</v>
      </c>
      <c r="AX1334" s="224"/>
    </row>
    <row r="1335" spans="40:50" ht="18" customHeight="1" hidden="1">
      <c r="AN1335" s="28"/>
      <c r="AV1335" s="224"/>
      <c r="AW1335" s="219">
        <f t="shared" si="28"/>
        <v>0</v>
      </c>
      <c r="AX1335" s="224"/>
    </row>
    <row r="1336" spans="40:50" ht="18" customHeight="1" hidden="1">
      <c r="AN1336" s="28"/>
      <c r="AV1336" s="224"/>
      <c r="AW1336" s="219">
        <f t="shared" si="28"/>
        <v>0</v>
      </c>
      <c r="AX1336" s="224"/>
    </row>
    <row r="1337" spans="40:50" ht="18" customHeight="1" hidden="1">
      <c r="AN1337" s="28"/>
      <c r="AV1337" s="224"/>
      <c r="AW1337" s="219">
        <f t="shared" si="28"/>
        <v>0</v>
      </c>
      <c r="AX1337" s="224"/>
    </row>
    <row r="1338" spans="40:50" ht="18" customHeight="1" hidden="1">
      <c r="AN1338" s="28"/>
      <c r="AV1338" s="224"/>
      <c r="AW1338" s="219">
        <f t="shared" si="28"/>
        <v>0</v>
      </c>
      <c r="AX1338" s="224"/>
    </row>
    <row r="1339" spans="40:50" ht="18" customHeight="1" hidden="1">
      <c r="AN1339" s="28"/>
      <c r="AV1339" s="224"/>
      <c r="AW1339" s="219">
        <f t="shared" si="28"/>
        <v>0</v>
      </c>
      <c r="AX1339" s="224"/>
    </row>
    <row r="1340" spans="40:50" ht="18" customHeight="1" hidden="1">
      <c r="AN1340" s="28"/>
      <c r="AV1340" s="224"/>
      <c r="AW1340" s="219">
        <f t="shared" si="28"/>
        <v>0</v>
      </c>
      <c r="AX1340" s="224"/>
    </row>
    <row r="1341" spans="40:50" ht="18" customHeight="1" hidden="1">
      <c r="AN1341" s="28"/>
      <c r="AV1341" s="224"/>
      <c r="AW1341" s="219">
        <f t="shared" si="28"/>
        <v>0</v>
      </c>
      <c r="AX1341" s="224"/>
    </row>
    <row r="1342" spans="40:50" ht="18" customHeight="1" hidden="1">
      <c r="AN1342" s="28"/>
      <c r="AV1342" s="224"/>
      <c r="AW1342" s="219">
        <f t="shared" si="28"/>
        <v>0</v>
      </c>
      <c r="AX1342" s="224"/>
    </row>
    <row r="1343" spans="40:50" ht="18" customHeight="1" hidden="1">
      <c r="AN1343" s="28"/>
      <c r="AV1343" s="224"/>
      <c r="AW1343" s="219">
        <f t="shared" si="28"/>
        <v>0</v>
      </c>
      <c r="AX1343" s="224"/>
    </row>
    <row r="1344" spans="40:50" ht="18" customHeight="1" hidden="1">
      <c r="AN1344" s="28"/>
      <c r="AV1344" s="224"/>
      <c r="AW1344" s="219">
        <f t="shared" si="28"/>
        <v>0</v>
      </c>
      <c r="AX1344" s="224"/>
    </row>
    <row r="1345" spans="40:50" ht="18" customHeight="1" hidden="1">
      <c r="AN1345" s="28"/>
      <c r="AV1345" s="224"/>
      <c r="AW1345" s="219">
        <f t="shared" si="28"/>
        <v>0</v>
      </c>
      <c r="AX1345" s="224"/>
    </row>
    <row r="1346" spans="40:50" ht="18" customHeight="1" hidden="1">
      <c r="AN1346" s="28"/>
      <c r="AV1346" s="224"/>
      <c r="AW1346" s="219">
        <f t="shared" si="28"/>
        <v>0</v>
      </c>
      <c r="AX1346" s="224"/>
    </row>
    <row r="1347" spans="40:50" ht="18" customHeight="1" hidden="1">
      <c r="AN1347" s="28"/>
      <c r="AV1347" s="224"/>
      <c r="AW1347" s="219">
        <f t="shared" si="28"/>
        <v>0</v>
      </c>
      <c r="AX1347" s="224"/>
    </row>
    <row r="1348" spans="40:50" ht="18" customHeight="1" hidden="1">
      <c r="AN1348" s="28"/>
      <c r="AV1348" s="224"/>
      <c r="AW1348" s="219">
        <f t="shared" si="28"/>
        <v>0</v>
      </c>
      <c r="AX1348" s="224"/>
    </row>
    <row r="1349" spans="40:50" ht="18" customHeight="1" hidden="1">
      <c r="AN1349" s="28"/>
      <c r="AV1349" s="224"/>
      <c r="AW1349" s="219">
        <f t="shared" si="28"/>
        <v>0</v>
      </c>
      <c r="AX1349" s="224"/>
    </row>
    <row r="1350" spans="40:50" ht="18" customHeight="1" hidden="1">
      <c r="AN1350" s="28"/>
      <c r="AV1350" s="224"/>
      <c r="AW1350" s="219">
        <f t="shared" si="28"/>
        <v>0</v>
      </c>
      <c r="AX1350" s="224"/>
    </row>
    <row r="1351" spans="40:50" ht="18" customHeight="1" hidden="1">
      <c r="AN1351" s="28"/>
      <c r="AV1351" s="224"/>
      <c r="AW1351" s="219">
        <f t="shared" si="28"/>
        <v>0</v>
      </c>
      <c r="AX1351" s="224"/>
    </row>
    <row r="1352" spans="40:50" ht="18" customHeight="1" hidden="1">
      <c r="AN1352" s="28"/>
      <c r="AV1352" s="224"/>
      <c r="AW1352" s="219">
        <f aca="true" t="shared" si="29" ref="AW1352:AW1415">ROUND((AN1350),0)</f>
        <v>0</v>
      </c>
      <c r="AX1352" s="224"/>
    </row>
    <row r="1353" spans="40:50" ht="18" customHeight="1" hidden="1">
      <c r="AN1353" s="28"/>
      <c r="AV1353" s="224"/>
      <c r="AW1353" s="219">
        <f t="shared" si="29"/>
        <v>0</v>
      </c>
      <c r="AX1353" s="224"/>
    </row>
    <row r="1354" spans="40:50" ht="18" customHeight="1" hidden="1">
      <c r="AN1354" s="28"/>
      <c r="AV1354" s="224"/>
      <c r="AW1354" s="219">
        <f t="shared" si="29"/>
        <v>0</v>
      </c>
      <c r="AX1354" s="224"/>
    </row>
    <row r="1355" spans="40:50" ht="18" customHeight="1" hidden="1">
      <c r="AN1355" s="28"/>
      <c r="AV1355" s="224"/>
      <c r="AW1355" s="219">
        <f t="shared" si="29"/>
        <v>0</v>
      </c>
      <c r="AX1355" s="224"/>
    </row>
    <row r="1356" spans="40:50" ht="18" customHeight="1" hidden="1">
      <c r="AN1356" s="28"/>
      <c r="AV1356" s="224"/>
      <c r="AW1356" s="219">
        <f t="shared" si="29"/>
        <v>0</v>
      </c>
      <c r="AX1356" s="224"/>
    </row>
    <row r="1357" spans="40:50" ht="18" customHeight="1" hidden="1">
      <c r="AN1357" s="28"/>
      <c r="AV1357" s="224"/>
      <c r="AW1357" s="219">
        <f t="shared" si="29"/>
        <v>0</v>
      </c>
      <c r="AX1357" s="224"/>
    </row>
    <row r="1358" spans="40:50" ht="18" customHeight="1" hidden="1">
      <c r="AN1358" s="28"/>
      <c r="AV1358" s="224"/>
      <c r="AW1358" s="219">
        <f t="shared" si="29"/>
        <v>0</v>
      </c>
      <c r="AX1358" s="224"/>
    </row>
    <row r="1359" spans="40:50" ht="18" customHeight="1" hidden="1">
      <c r="AN1359" s="28"/>
      <c r="AV1359" s="224"/>
      <c r="AW1359" s="219">
        <f t="shared" si="29"/>
        <v>0</v>
      </c>
      <c r="AX1359" s="224"/>
    </row>
    <row r="1360" spans="40:50" ht="18" customHeight="1" hidden="1">
      <c r="AN1360" s="28"/>
      <c r="AV1360" s="224"/>
      <c r="AW1360" s="219">
        <f t="shared" si="29"/>
        <v>0</v>
      </c>
      <c r="AX1360" s="224"/>
    </row>
    <row r="1361" spans="40:50" ht="18" customHeight="1" hidden="1">
      <c r="AN1361" s="28"/>
      <c r="AV1361" s="224"/>
      <c r="AW1361" s="219">
        <f t="shared" si="29"/>
        <v>0</v>
      </c>
      <c r="AX1361" s="224"/>
    </row>
    <row r="1362" spans="40:50" ht="18" customHeight="1" hidden="1">
      <c r="AN1362" s="28"/>
      <c r="AV1362" s="224"/>
      <c r="AW1362" s="219">
        <f t="shared" si="29"/>
        <v>0</v>
      </c>
      <c r="AX1362" s="224"/>
    </row>
    <row r="1363" spans="40:50" ht="18" customHeight="1" hidden="1">
      <c r="AN1363" s="28"/>
      <c r="AV1363" s="224"/>
      <c r="AW1363" s="219">
        <f t="shared" si="29"/>
        <v>0</v>
      </c>
      <c r="AX1363" s="224"/>
    </row>
    <row r="1364" spans="40:50" ht="18" customHeight="1" hidden="1">
      <c r="AN1364" s="28"/>
      <c r="AV1364" s="224"/>
      <c r="AW1364" s="219">
        <f t="shared" si="29"/>
        <v>0</v>
      </c>
      <c r="AX1364" s="224"/>
    </row>
    <row r="1365" spans="40:50" ht="18" customHeight="1" hidden="1">
      <c r="AN1365" s="28"/>
      <c r="AV1365" s="224"/>
      <c r="AW1365" s="219">
        <f t="shared" si="29"/>
        <v>0</v>
      </c>
      <c r="AX1365" s="224"/>
    </row>
    <row r="1366" spans="40:50" ht="18" customHeight="1" hidden="1">
      <c r="AN1366" s="28"/>
      <c r="AV1366" s="224"/>
      <c r="AW1366" s="219">
        <f t="shared" si="29"/>
        <v>0</v>
      </c>
      <c r="AX1366" s="224"/>
    </row>
    <row r="1367" spans="40:50" ht="18" customHeight="1" hidden="1">
      <c r="AN1367" s="28"/>
      <c r="AV1367" s="224"/>
      <c r="AW1367" s="219">
        <f t="shared" si="29"/>
        <v>0</v>
      </c>
      <c r="AX1367" s="224"/>
    </row>
    <row r="1368" spans="40:50" ht="18" customHeight="1" hidden="1">
      <c r="AN1368" s="28"/>
      <c r="AV1368" s="224"/>
      <c r="AW1368" s="219">
        <f t="shared" si="29"/>
        <v>0</v>
      </c>
      <c r="AX1368" s="224"/>
    </row>
    <row r="1369" spans="40:50" ht="18" customHeight="1" hidden="1">
      <c r="AN1369" s="28"/>
      <c r="AV1369" s="224"/>
      <c r="AW1369" s="219">
        <f t="shared" si="29"/>
        <v>0</v>
      </c>
      <c r="AX1369" s="224"/>
    </row>
    <row r="1370" spans="40:50" ht="18" customHeight="1" hidden="1">
      <c r="AN1370" s="28"/>
      <c r="AV1370" s="224"/>
      <c r="AW1370" s="219">
        <f t="shared" si="29"/>
        <v>0</v>
      </c>
      <c r="AX1370" s="224"/>
    </row>
    <row r="1371" spans="40:50" ht="18" customHeight="1" hidden="1">
      <c r="AN1371" s="28"/>
      <c r="AV1371" s="224"/>
      <c r="AW1371" s="219">
        <f t="shared" si="29"/>
        <v>0</v>
      </c>
      <c r="AX1371" s="224"/>
    </row>
    <row r="1372" spans="40:50" ht="18" customHeight="1" hidden="1">
      <c r="AN1372" s="28"/>
      <c r="AV1372" s="224"/>
      <c r="AW1372" s="219">
        <f t="shared" si="29"/>
        <v>0</v>
      </c>
      <c r="AX1372" s="224"/>
    </row>
    <row r="1373" spans="40:50" ht="18" customHeight="1" hidden="1">
      <c r="AN1373" s="28"/>
      <c r="AV1373" s="224"/>
      <c r="AW1373" s="219">
        <f t="shared" si="29"/>
        <v>0</v>
      </c>
      <c r="AX1373" s="224"/>
    </row>
    <row r="1374" spans="40:50" ht="18" customHeight="1" hidden="1">
      <c r="AN1374" s="28"/>
      <c r="AV1374" s="224"/>
      <c r="AW1374" s="219">
        <f t="shared" si="29"/>
        <v>0</v>
      </c>
      <c r="AX1374" s="224"/>
    </row>
    <row r="1375" spans="40:50" ht="18" customHeight="1" hidden="1">
      <c r="AN1375" s="28"/>
      <c r="AV1375" s="224"/>
      <c r="AW1375" s="219">
        <f t="shared" si="29"/>
        <v>0</v>
      </c>
      <c r="AX1375" s="224"/>
    </row>
    <row r="1376" spans="40:50" ht="18" customHeight="1" hidden="1">
      <c r="AN1376" s="28"/>
      <c r="AV1376" s="224"/>
      <c r="AW1376" s="219">
        <f t="shared" si="29"/>
        <v>0</v>
      </c>
      <c r="AX1376" s="224"/>
    </row>
    <row r="1377" spans="40:50" ht="18" customHeight="1" hidden="1">
      <c r="AN1377" s="28"/>
      <c r="AV1377" s="224"/>
      <c r="AW1377" s="219">
        <f t="shared" si="29"/>
        <v>0</v>
      </c>
      <c r="AX1377" s="224"/>
    </row>
    <row r="1378" spans="40:50" ht="18" customHeight="1" hidden="1">
      <c r="AN1378" s="28"/>
      <c r="AV1378" s="224"/>
      <c r="AW1378" s="219">
        <f t="shared" si="29"/>
        <v>0</v>
      </c>
      <c r="AX1378" s="224"/>
    </row>
    <row r="1379" spans="40:50" ht="18" customHeight="1" hidden="1">
      <c r="AN1379" s="28"/>
      <c r="AV1379" s="224"/>
      <c r="AW1379" s="219">
        <f t="shared" si="29"/>
        <v>0</v>
      </c>
      <c r="AX1379" s="224"/>
    </row>
    <row r="1380" spans="40:50" ht="18" customHeight="1" hidden="1">
      <c r="AN1380" s="28"/>
      <c r="AV1380" s="224"/>
      <c r="AW1380" s="219">
        <f t="shared" si="29"/>
        <v>0</v>
      </c>
      <c r="AX1380" s="224"/>
    </row>
    <row r="1381" spans="40:50" ht="18" customHeight="1" hidden="1">
      <c r="AN1381" s="28"/>
      <c r="AV1381" s="224"/>
      <c r="AW1381" s="219">
        <f t="shared" si="29"/>
        <v>0</v>
      </c>
      <c r="AX1381" s="224"/>
    </row>
    <row r="1382" spans="40:50" ht="18" customHeight="1" hidden="1">
      <c r="AN1382" s="28"/>
      <c r="AV1382" s="224"/>
      <c r="AW1382" s="219">
        <f t="shared" si="29"/>
        <v>0</v>
      </c>
      <c r="AX1382" s="224"/>
    </row>
    <row r="1383" spans="40:50" ht="18" customHeight="1" hidden="1">
      <c r="AN1383" s="28"/>
      <c r="AV1383" s="224"/>
      <c r="AW1383" s="219">
        <f t="shared" si="29"/>
        <v>0</v>
      </c>
      <c r="AX1383" s="224"/>
    </row>
    <row r="1384" spans="40:50" ht="18" customHeight="1" hidden="1">
      <c r="AN1384" s="28"/>
      <c r="AV1384" s="224"/>
      <c r="AW1384" s="219">
        <f t="shared" si="29"/>
        <v>0</v>
      </c>
      <c r="AX1384" s="224"/>
    </row>
    <row r="1385" spans="40:50" ht="18" customHeight="1" hidden="1">
      <c r="AN1385" s="28"/>
      <c r="AV1385" s="224"/>
      <c r="AW1385" s="219">
        <f t="shared" si="29"/>
        <v>0</v>
      </c>
      <c r="AX1385" s="224"/>
    </row>
    <row r="1386" spans="40:50" ht="18" customHeight="1" hidden="1">
      <c r="AN1386" s="28"/>
      <c r="AV1386" s="224"/>
      <c r="AW1386" s="219">
        <f t="shared" si="29"/>
        <v>0</v>
      </c>
      <c r="AX1386" s="224"/>
    </row>
    <row r="1387" spans="40:50" ht="18" customHeight="1" hidden="1">
      <c r="AN1387" s="28"/>
      <c r="AV1387" s="224"/>
      <c r="AW1387" s="219">
        <f t="shared" si="29"/>
        <v>0</v>
      </c>
      <c r="AX1387" s="224"/>
    </row>
    <row r="1388" spans="40:50" ht="18" customHeight="1" hidden="1">
      <c r="AN1388" s="28"/>
      <c r="AV1388" s="224"/>
      <c r="AW1388" s="219">
        <f t="shared" si="29"/>
        <v>0</v>
      </c>
      <c r="AX1388" s="224"/>
    </row>
    <row r="1389" spans="40:50" ht="18" customHeight="1" hidden="1">
      <c r="AN1389" s="28"/>
      <c r="AV1389" s="224"/>
      <c r="AW1389" s="219">
        <f t="shared" si="29"/>
        <v>0</v>
      </c>
      <c r="AX1389" s="224"/>
    </row>
    <row r="1390" spans="40:50" ht="18" customHeight="1" hidden="1">
      <c r="AN1390" s="28"/>
      <c r="AV1390" s="224"/>
      <c r="AW1390" s="219">
        <f t="shared" si="29"/>
        <v>0</v>
      </c>
      <c r="AX1390" s="224"/>
    </row>
    <row r="1391" spans="40:50" ht="18" customHeight="1" hidden="1">
      <c r="AN1391" s="28"/>
      <c r="AV1391" s="224"/>
      <c r="AW1391" s="219">
        <f t="shared" si="29"/>
        <v>0</v>
      </c>
      <c r="AX1391" s="224"/>
    </row>
    <row r="1392" spans="40:50" ht="18" customHeight="1" hidden="1">
      <c r="AN1392" s="28"/>
      <c r="AV1392" s="224"/>
      <c r="AW1392" s="219">
        <f t="shared" si="29"/>
        <v>0</v>
      </c>
      <c r="AX1392" s="224"/>
    </row>
    <row r="1393" spans="40:50" ht="18" customHeight="1" hidden="1">
      <c r="AN1393" s="28"/>
      <c r="AV1393" s="224"/>
      <c r="AW1393" s="219">
        <f t="shared" si="29"/>
        <v>0</v>
      </c>
      <c r="AX1393" s="224"/>
    </row>
    <row r="1394" spans="40:50" ht="18" customHeight="1" hidden="1">
      <c r="AN1394" s="28"/>
      <c r="AV1394" s="224"/>
      <c r="AW1394" s="219">
        <f t="shared" si="29"/>
        <v>0</v>
      </c>
      <c r="AX1394" s="224"/>
    </row>
    <row r="1395" spans="40:50" ht="18" customHeight="1" hidden="1">
      <c r="AN1395" s="28"/>
      <c r="AV1395" s="224"/>
      <c r="AW1395" s="219">
        <f t="shared" si="29"/>
        <v>0</v>
      </c>
      <c r="AX1395" s="224"/>
    </row>
    <row r="1396" spans="40:50" ht="18" customHeight="1" hidden="1">
      <c r="AN1396" s="28"/>
      <c r="AV1396" s="224"/>
      <c r="AW1396" s="219">
        <f t="shared" si="29"/>
        <v>0</v>
      </c>
      <c r="AX1396" s="224"/>
    </row>
    <row r="1397" spans="40:50" ht="18" customHeight="1" hidden="1">
      <c r="AN1397" s="28"/>
      <c r="AV1397" s="224"/>
      <c r="AW1397" s="219">
        <f t="shared" si="29"/>
        <v>0</v>
      </c>
      <c r="AX1397" s="224"/>
    </row>
    <row r="1398" spans="40:50" ht="18" customHeight="1" hidden="1">
      <c r="AN1398" s="28"/>
      <c r="AV1398" s="224"/>
      <c r="AW1398" s="219">
        <f t="shared" si="29"/>
        <v>0</v>
      </c>
      <c r="AX1398" s="224"/>
    </row>
    <row r="1399" spans="40:50" ht="18" customHeight="1" hidden="1">
      <c r="AN1399" s="28"/>
      <c r="AV1399" s="224"/>
      <c r="AW1399" s="219">
        <f t="shared" si="29"/>
        <v>0</v>
      </c>
      <c r="AX1399" s="224"/>
    </row>
    <row r="1400" spans="40:50" ht="18" customHeight="1" hidden="1">
      <c r="AN1400" s="28"/>
      <c r="AV1400" s="224"/>
      <c r="AW1400" s="219">
        <f t="shared" si="29"/>
        <v>0</v>
      </c>
      <c r="AX1400" s="224"/>
    </row>
    <row r="1401" spans="40:50" ht="18" customHeight="1" hidden="1">
      <c r="AN1401" s="28"/>
      <c r="AV1401" s="224"/>
      <c r="AW1401" s="219">
        <f t="shared" si="29"/>
        <v>0</v>
      </c>
      <c r="AX1401" s="224"/>
    </row>
    <row r="1402" spans="40:50" ht="18" customHeight="1" hidden="1">
      <c r="AN1402" s="28"/>
      <c r="AV1402" s="224"/>
      <c r="AW1402" s="219">
        <f t="shared" si="29"/>
        <v>0</v>
      </c>
      <c r="AX1402" s="224"/>
    </row>
    <row r="1403" spans="40:50" ht="18" customHeight="1" hidden="1">
      <c r="AN1403" s="28"/>
      <c r="AV1403" s="224"/>
      <c r="AW1403" s="219">
        <f t="shared" si="29"/>
        <v>0</v>
      </c>
      <c r="AX1403" s="224"/>
    </row>
    <row r="1404" spans="40:50" ht="18" customHeight="1" hidden="1">
      <c r="AN1404" s="28"/>
      <c r="AV1404" s="224"/>
      <c r="AW1404" s="219">
        <f t="shared" si="29"/>
        <v>0</v>
      </c>
      <c r="AX1404" s="224"/>
    </row>
    <row r="1405" spans="40:50" ht="18" customHeight="1" hidden="1">
      <c r="AN1405" s="28"/>
      <c r="AV1405" s="224"/>
      <c r="AW1405" s="219">
        <f t="shared" si="29"/>
        <v>0</v>
      </c>
      <c r="AX1405" s="224"/>
    </row>
    <row r="1406" spans="40:50" ht="18" customHeight="1" hidden="1">
      <c r="AN1406" s="28"/>
      <c r="AV1406" s="224"/>
      <c r="AW1406" s="219">
        <f t="shared" si="29"/>
        <v>0</v>
      </c>
      <c r="AX1406" s="224"/>
    </row>
    <row r="1407" spans="40:50" ht="18" customHeight="1" hidden="1">
      <c r="AN1407" s="28"/>
      <c r="AV1407" s="224"/>
      <c r="AW1407" s="219">
        <f t="shared" si="29"/>
        <v>0</v>
      </c>
      <c r="AX1407" s="224"/>
    </row>
    <row r="1408" spans="40:50" ht="18" customHeight="1" hidden="1">
      <c r="AN1408" s="28"/>
      <c r="AV1408" s="224"/>
      <c r="AW1408" s="219">
        <f t="shared" si="29"/>
        <v>0</v>
      </c>
      <c r="AX1408" s="224"/>
    </row>
    <row r="1409" spans="40:50" ht="18" customHeight="1" hidden="1">
      <c r="AN1409" s="28"/>
      <c r="AV1409" s="224"/>
      <c r="AW1409" s="219">
        <f t="shared" si="29"/>
        <v>0</v>
      </c>
      <c r="AX1409" s="224"/>
    </row>
    <row r="1410" spans="40:50" ht="18" customHeight="1" hidden="1">
      <c r="AN1410" s="28"/>
      <c r="AV1410" s="224"/>
      <c r="AW1410" s="219">
        <f t="shared" si="29"/>
        <v>0</v>
      </c>
      <c r="AX1410" s="224"/>
    </row>
    <row r="1411" spans="40:50" ht="18" customHeight="1" hidden="1">
      <c r="AN1411" s="28"/>
      <c r="AV1411" s="224"/>
      <c r="AW1411" s="219">
        <f t="shared" si="29"/>
        <v>0</v>
      </c>
      <c r="AX1411" s="224"/>
    </row>
    <row r="1412" spans="40:50" ht="18" customHeight="1" hidden="1">
      <c r="AN1412" s="28"/>
      <c r="AV1412" s="224"/>
      <c r="AW1412" s="219">
        <f t="shared" si="29"/>
        <v>0</v>
      </c>
      <c r="AX1412" s="224"/>
    </row>
    <row r="1413" spans="40:50" ht="18" customHeight="1" hidden="1">
      <c r="AN1413" s="28"/>
      <c r="AV1413" s="224"/>
      <c r="AW1413" s="219">
        <f t="shared" si="29"/>
        <v>0</v>
      </c>
      <c r="AX1413" s="224"/>
    </row>
    <row r="1414" spans="40:50" ht="18" customHeight="1" hidden="1">
      <c r="AN1414" s="28"/>
      <c r="AV1414" s="224"/>
      <c r="AW1414" s="219">
        <f t="shared" si="29"/>
        <v>0</v>
      </c>
      <c r="AX1414" s="224"/>
    </row>
    <row r="1415" spans="40:50" ht="18" customHeight="1" hidden="1">
      <c r="AN1415" s="28"/>
      <c r="AV1415" s="224"/>
      <c r="AW1415" s="219">
        <f t="shared" si="29"/>
        <v>0</v>
      </c>
      <c r="AX1415" s="224"/>
    </row>
    <row r="1416" spans="40:50" ht="18" customHeight="1" hidden="1">
      <c r="AN1416" s="28"/>
      <c r="AV1416" s="224"/>
      <c r="AW1416" s="219">
        <f aca="true" t="shared" si="30" ref="AW1416:AW1479">ROUND((AN1414),0)</f>
        <v>0</v>
      </c>
      <c r="AX1416" s="224"/>
    </row>
    <row r="1417" spans="40:50" ht="18" customHeight="1" hidden="1">
      <c r="AN1417" s="28"/>
      <c r="AV1417" s="224"/>
      <c r="AW1417" s="219">
        <f t="shared" si="30"/>
        <v>0</v>
      </c>
      <c r="AX1417" s="224"/>
    </row>
    <row r="1418" spans="40:50" ht="18" customHeight="1" hidden="1">
      <c r="AN1418" s="28"/>
      <c r="AV1418" s="224"/>
      <c r="AW1418" s="219">
        <f t="shared" si="30"/>
        <v>0</v>
      </c>
      <c r="AX1418" s="224"/>
    </row>
    <row r="1419" spans="40:50" ht="18" customHeight="1" hidden="1">
      <c r="AN1419" s="28"/>
      <c r="AV1419" s="224"/>
      <c r="AW1419" s="219">
        <f t="shared" si="30"/>
        <v>0</v>
      </c>
      <c r="AX1419" s="224"/>
    </row>
    <row r="1420" spans="40:50" ht="18" customHeight="1" hidden="1">
      <c r="AN1420" s="28"/>
      <c r="AV1420" s="224"/>
      <c r="AW1420" s="219">
        <f t="shared" si="30"/>
        <v>0</v>
      </c>
      <c r="AX1420" s="224"/>
    </row>
    <row r="1421" spans="40:50" ht="18" customHeight="1" hidden="1">
      <c r="AN1421" s="28"/>
      <c r="AV1421" s="224"/>
      <c r="AW1421" s="219">
        <f t="shared" si="30"/>
        <v>0</v>
      </c>
      <c r="AX1421" s="224"/>
    </row>
    <row r="1422" spans="40:50" ht="18" customHeight="1" hidden="1">
      <c r="AN1422" s="28"/>
      <c r="AV1422" s="224"/>
      <c r="AW1422" s="219">
        <f t="shared" si="30"/>
        <v>0</v>
      </c>
      <c r="AX1422" s="224"/>
    </row>
    <row r="1423" spans="40:50" ht="18" customHeight="1" hidden="1">
      <c r="AN1423" s="28"/>
      <c r="AV1423" s="224"/>
      <c r="AW1423" s="219">
        <f t="shared" si="30"/>
        <v>0</v>
      </c>
      <c r="AX1423" s="224"/>
    </row>
    <row r="1424" spans="40:50" ht="18" customHeight="1" hidden="1">
      <c r="AN1424" s="28"/>
      <c r="AV1424" s="224"/>
      <c r="AW1424" s="219">
        <f t="shared" si="30"/>
        <v>0</v>
      </c>
      <c r="AX1424" s="224"/>
    </row>
    <row r="1425" spans="40:50" ht="18" customHeight="1" hidden="1">
      <c r="AN1425" s="28"/>
      <c r="AV1425" s="224"/>
      <c r="AW1425" s="219">
        <f t="shared" si="30"/>
        <v>0</v>
      </c>
      <c r="AX1425" s="224"/>
    </row>
    <row r="1426" spans="40:50" ht="18" customHeight="1" hidden="1">
      <c r="AN1426" s="28"/>
      <c r="AV1426" s="224"/>
      <c r="AW1426" s="219">
        <f t="shared" si="30"/>
        <v>0</v>
      </c>
      <c r="AX1426" s="224"/>
    </row>
    <row r="1427" spans="40:50" ht="18" customHeight="1" hidden="1">
      <c r="AN1427" s="28"/>
      <c r="AV1427" s="224"/>
      <c r="AW1427" s="219">
        <f t="shared" si="30"/>
        <v>0</v>
      </c>
      <c r="AX1427" s="224"/>
    </row>
    <row r="1428" spans="40:50" ht="18" customHeight="1" hidden="1">
      <c r="AN1428" s="28"/>
      <c r="AV1428" s="224"/>
      <c r="AW1428" s="219">
        <f t="shared" si="30"/>
        <v>0</v>
      </c>
      <c r="AX1428" s="224"/>
    </row>
    <row r="1429" spans="40:50" ht="18" customHeight="1" hidden="1">
      <c r="AN1429" s="28"/>
      <c r="AV1429" s="224"/>
      <c r="AW1429" s="219">
        <f t="shared" si="30"/>
        <v>0</v>
      </c>
      <c r="AX1429" s="224"/>
    </row>
    <row r="1430" spans="40:50" ht="18" customHeight="1" hidden="1">
      <c r="AN1430" s="28"/>
      <c r="AV1430" s="224"/>
      <c r="AW1430" s="219">
        <f t="shared" si="30"/>
        <v>0</v>
      </c>
      <c r="AX1430" s="224"/>
    </row>
    <row r="1431" spans="40:50" ht="18" customHeight="1" hidden="1">
      <c r="AN1431" s="28"/>
      <c r="AV1431" s="224"/>
      <c r="AW1431" s="219">
        <f t="shared" si="30"/>
        <v>0</v>
      </c>
      <c r="AX1431" s="224"/>
    </row>
    <row r="1432" spans="40:50" ht="18" customHeight="1" hidden="1">
      <c r="AN1432" s="28"/>
      <c r="AV1432" s="224"/>
      <c r="AW1432" s="219">
        <f t="shared" si="30"/>
        <v>0</v>
      </c>
      <c r="AX1432" s="224"/>
    </row>
    <row r="1433" spans="40:50" ht="18" customHeight="1" hidden="1">
      <c r="AN1433" s="28"/>
      <c r="AV1433" s="224"/>
      <c r="AW1433" s="219">
        <f t="shared" si="30"/>
        <v>0</v>
      </c>
      <c r="AX1433" s="224"/>
    </row>
    <row r="1434" spans="40:50" ht="18" customHeight="1" hidden="1">
      <c r="AN1434" s="28"/>
      <c r="AV1434" s="224"/>
      <c r="AW1434" s="219">
        <f t="shared" si="30"/>
        <v>0</v>
      </c>
      <c r="AX1434" s="224"/>
    </row>
    <row r="1435" spans="40:50" ht="18" customHeight="1" hidden="1">
      <c r="AN1435" s="28"/>
      <c r="AV1435" s="224"/>
      <c r="AW1435" s="219">
        <f t="shared" si="30"/>
        <v>0</v>
      </c>
      <c r="AX1435" s="224"/>
    </row>
    <row r="1436" spans="40:50" ht="18" customHeight="1" hidden="1">
      <c r="AN1436" s="28"/>
      <c r="AV1436" s="224"/>
      <c r="AW1436" s="219">
        <f t="shared" si="30"/>
        <v>0</v>
      </c>
      <c r="AX1436" s="224"/>
    </row>
    <row r="1437" spans="40:50" ht="18" customHeight="1" hidden="1">
      <c r="AN1437" s="28"/>
      <c r="AV1437" s="224"/>
      <c r="AW1437" s="219">
        <f t="shared" si="30"/>
        <v>0</v>
      </c>
      <c r="AX1437" s="224"/>
    </row>
    <row r="1438" spans="40:50" ht="18" customHeight="1" hidden="1">
      <c r="AN1438" s="28"/>
      <c r="AV1438" s="224"/>
      <c r="AW1438" s="219">
        <f t="shared" si="30"/>
        <v>0</v>
      </c>
      <c r="AX1438" s="224"/>
    </row>
    <row r="1439" spans="40:50" ht="18" customHeight="1" hidden="1">
      <c r="AN1439" s="28"/>
      <c r="AV1439" s="224"/>
      <c r="AW1439" s="219">
        <f t="shared" si="30"/>
        <v>0</v>
      </c>
      <c r="AX1439" s="224"/>
    </row>
    <row r="1440" spans="40:50" ht="18" customHeight="1" hidden="1">
      <c r="AN1440" s="28"/>
      <c r="AV1440" s="224"/>
      <c r="AW1440" s="219">
        <f t="shared" si="30"/>
        <v>0</v>
      </c>
      <c r="AX1440" s="224"/>
    </row>
    <row r="1441" spans="40:50" ht="18" customHeight="1" hidden="1">
      <c r="AN1441" s="28"/>
      <c r="AV1441" s="224"/>
      <c r="AW1441" s="219">
        <f t="shared" si="30"/>
        <v>0</v>
      </c>
      <c r="AX1441" s="224"/>
    </row>
    <row r="1442" spans="40:50" ht="18" customHeight="1" hidden="1">
      <c r="AN1442" s="28"/>
      <c r="AV1442" s="224"/>
      <c r="AW1442" s="219">
        <f t="shared" si="30"/>
        <v>0</v>
      </c>
      <c r="AX1442" s="224"/>
    </row>
    <row r="1443" spans="40:50" ht="18" customHeight="1" hidden="1">
      <c r="AN1443" s="28"/>
      <c r="AV1443" s="224"/>
      <c r="AW1443" s="219">
        <f t="shared" si="30"/>
        <v>0</v>
      </c>
      <c r="AX1443" s="224"/>
    </row>
    <row r="1444" spans="40:50" ht="18" customHeight="1" hidden="1">
      <c r="AN1444" s="28"/>
      <c r="AV1444" s="224"/>
      <c r="AW1444" s="219">
        <f t="shared" si="30"/>
        <v>0</v>
      </c>
      <c r="AX1444" s="224"/>
    </row>
    <row r="1445" spans="40:50" ht="18" customHeight="1" hidden="1">
      <c r="AN1445" s="28"/>
      <c r="AV1445" s="224"/>
      <c r="AW1445" s="219">
        <f t="shared" si="30"/>
        <v>0</v>
      </c>
      <c r="AX1445" s="224"/>
    </row>
    <row r="1446" spans="40:50" ht="18" customHeight="1" hidden="1">
      <c r="AN1446" s="28"/>
      <c r="AV1446" s="224"/>
      <c r="AW1446" s="219">
        <f t="shared" si="30"/>
        <v>0</v>
      </c>
      <c r="AX1446" s="224"/>
    </row>
    <row r="1447" spans="40:50" ht="18" customHeight="1" hidden="1">
      <c r="AN1447" s="28"/>
      <c r="AV1447" s="224"/>
      <c r="AW1447" s="219">
        <f t="shared" si="30"/>
        <v>0</v>
      </c>
      <c r="AX1447" s="224"/>
    </row>
    <row r="1448" spans="40:50" ht="18" customHeight="1" hidden="1">
      <c r="AN1448" s="28"/>
      <c r="AV1448" s="224"/>
      <c r="AW1448" s="219">
        <f t="shared" si="30"/>
        <v>0</v>
      </c>
      <c r="AX1448" s="224"/>
    </row>
    <row r="1449" spans="40:50" ht="18" customHeight="1" hidden="1">
      <c r="AN1449" s="28"/>
      <c r="AV1449" s="224"/>
      <c r="AW1449" s="219">
        <f t="shared" si="30"/>
        <v>0</v>
      </c>
      <c r="AX1449" s="224"/>
    </row>
    <row r="1450" spans="40:50" ht="18" customHeight="1" hidden="1">
      <c r="AN1450" s="28"/>
      <c r="AV1450" s="224"/>
      <c r="AW1450" s="219">
        <f t="shared" si="30"/>
        <v>0</v>
      </c>
      <c r="AX1450" s="224"/>
    </row>
    <row r="1451" spans="40:50" ht="18" customHeight="1" hidden="1">
      <c r="AN1451" s="28"/>
      <c r="AV1451" s="224"/>
      <c r="AW1451" s="219">
        <f t="shared" si="30"/>
        <v>0</v>
      </c>
      <c r="AX1451" s="224"/>
    </row>
    <row r="1452" spans="40:50" ht="18" customHeight="1" hidden="1">
      <c r="AN1452" s="28"/>
      <c r="AV1452" s="224"/>
      <c r="AW1452" s="219">
        <f t="shared" si="30"/>
        <v>0</v>
      </c>
      <c r="AX1452" s="224"/>
    </row>
    <row r="1453" spans="40:50" ht="18" customHeight="1" hidden="1">
      <c r="AN1453" s="28"/>
      <c r="AV1453" s="224"/>
      <c r="AW1453" s="219">
        <f t="shared" si="30"/>
        <v>0</v>
      </c>
      <c r="AX1453" s="224"/>
    </row>
    <row r="1454" spans="40:50" ht="18" customHeight="1" hidden="1">
      <c r="AN1454" s="28"/>
      <c r="AV1454" s="224"/>
      <c r="AW1454" s="219">
        <f t="shared" si="30"/>
        <v>0</v>
      </c>
      <c r="AX1454" s="224"/>
    </row>
    <row r="1455" spans="40:50" ht="18" customHeight="1" hidden="1">
      <c r="AN1455" s="28"/>
      <c r="AV1455" s="224"/>
      <c r="AW1455" s="219">
        <f t="shared" si="30"/>
        <v>0</v>
      </c>
      <c r="AX1455" s="224"/>
    </row>
    <row r="1456" spans="40:50" ht="18" customHeight="1" hidden="1">
      <c r="AN1456" s="28"/>
      <c r="AV1456" s="224"/>
      <c r="AW1456" s="219">
        <f t="shared" si="30"/>
        <v>0</v>
      </c>
      <c r="AX1456" s="224"/>
    </row>
    <row r="1457" spans="40:50" ht="18" customHeight="1" hidden="1">
      <c r="AN1457" s="28"/>
      <c r="AV1457" s="224"/>
      <c r="AW1457" s="219">
        <f t="shared" si="30"/>
        <v>0</v>
      </c>
      <c r="AX1457" s="224"/>
    </row>
    <row r="1458" spans="40:50" ht="18" customHeight="1" hidden="1">
      <c r="AN1458" s="28"/>
      <c r="AV1458" s="224"/>
      <c r="AW1458" s="219">
        <f t="shared" si="30"/>
        <v>0</v>
      </c>
      <c r="AX1458" s="224"/>
    </row>
    <row r="1459" spans="40:50" ht="18" customHeight="1" hidden="1">
      <c r="AN1459" s="28"/>
      <c r="AV1459" s="224"/>
      <c r="AW1459" s="219">
        <f t="shared" si="30"/>
        <v>0</v>
      </c>
      <c r="AX1459" s="224"/>
    </row>
    <row r="1460" spans="40:50" ht="18" customHeight="1" hidden="1">
      <c r="AN1460" s="28"/>
      <c r="AV1460" s="224"/>
      <c r="AW1460" s="219">
        <f t="shared" si="30"/>
        <v>0</v>
      </c>
      <c r="AX1460" s="224"/>
    </row>
    <row r="1461" spans="40:50" ht="18" customHeight="1" hidden="1">
      <c r="AN1461" s="28"/>
      <c r="AV1461" s="224"/>
      <c r="AW1461" s="219">
        <f t="shared" si="30"/>
        <v>0</v>
      </c>
      <c r="AX1461" s="224"/>
    </row>
    <row r="1462" spans="40:50" ht="18" customHeight="1" hidden="1">
      <c r="AN1462" s="28"/>
      <c r="AV1462" s="224"/>
      <c r="AW1462" s="219">
        <f t="shared" si="30"/>
        <v>0</v>
      </c>
      <c r="AX1462" s="224"/>
    </row>
    <row r="1463" spans="40:50" ht="18" customHeight="1" hidden="1">
      <c r="AN1463" s="28"/>
      <c r="AV1463" s="224"/>
      <c r="AW1463" s="219">
        <f t="shared" si="30"/>
        <v>0</v>
      </c>
      <c r="AX1463" s="224"/>
    </row>
    <row r="1464" spans="40:50" ht="18" customHeight="1" hidden="1">
      <c r="AN1464" s="28"/>
      <c r="AV1464" s="224"/>
      <c r="AW1464" s="219">
        <f t="shared" si="30"/>
        <v>0</v>
      </c>
      <c r="AX1464" s="224"/>
    </row>
    <row r="1465" spans="40:50" ht="18" customHeight="1" hidden="1">
      <c r="AN1465" s="28"/>
      <c r="AV1465" s="224"/>
      <c r="AW1465" s="219">
        <f t="shared" si="30"/>
        <v>0</v>
      </c>
      <c r="AX1465" s="224"/>
    </row>
    <row r="1466" spans="40:50" ht="18" customHeight="1" hidden="1">
      <c r="AN1466" s="28"/>
      <c r="AV1466" s="224"/>
      <c r="AW1466" s="219">
        <f t="shared" si="30"/>
        <v>0</v>
      </c>
      <c r="AX1466" s="224"/>
    </row>
    <row r="1467" spans="40:50" ht="18" customHeight="1" hidden="1">
      <c r="AN1467" s="28"/>
      <c r="AV1467" s="224"/>
      <c r="AW1467" s="219">
        <f t="shared" si="30"/>
        <v>0</v>
      </c>
      <c r="AX1467" s="224"/>
    </row>
    <row r="1468" spans="40:50" ht="18" customHeight="1" hidden="1">
      <c r="AN1468" s="28"/>
      <c r="AV1468" s="224"/>
      <c r="AW1468" s="219">
        <f t="shared" si="30"/>
        <v>0</v>
      </c>
      <c r="AX1468" s="224"/>
    </row>
    <row r="1469" spans="40:50" ht="18" customHeight="1" hidden="1">
      <c r="AN1469" s="28"/>
      <c r="AV1469" s="224"/>
      <c r="AW1469" s="219">
        <f t="shared" si="30"/>
        <v>0</v>
      </c>
      <c r="AX1469" s="224"/>
    </row>
    <row r="1470" spans="40:50" ht="18" customHeight="1" hidden="1">
      <c r="AN1470" s="28"/>
      <c r="AV1470" s="224"/>
      <c r="AW1470" s="219">
        <f t="shared" si="30"/>
        <v>0</v>
      </c>
      <c r="AX1470" s="224"/>
    </row>
    <row r="1471" spans="40:50" ht="18" customHeight="1" hidden="1">
      <c r="AN1471" s="28"/>
      <c r="AV1471" s="224"/>
      <c r="AW1471" s="219">
        <f t="shared" si="30"/>
        <v>0</v>
      </c>
      <c r="AX1471" s="224"/>
    </row>
    <row r="1472" spans="40:50" ht="18" customHeight="1" hidden="1">
      <c r="AN1472" s="28"/>
      <c r="AV1472" s="224"/>
      <c r="AW1472" s="219">
        <f t="shared" si="30"/>
        <v>0</v>
      </c>
      <c r="AX1472" s="224"/>
    </row>
    <row r="1473" spans="40:50" ht="18" customHeight="1" hidden="1">
      <c r="AN1473" s="28"/>
      <c r="AV1473" s="224"/>
      <c r="AW1473" s="219">
        <f t="shared" si="30"/>
        <v>0</v>
      </c>
      <c r="AX1473" s="224"/>
    </row>
    <row r="1474" spans="40:50" ht="18" customHeight="1" hidden="1">
      <c r="AN1474" s="28"/>
      <c r="AV1474" s="224"/>
      <c r="AW1474" s="219">
        <f t="shared" si="30"/>
        <v>0</v>
      </c>
      <c r="AX1474" s="224"/>
    </row>
    <row r="1475" spans="40:50" ht="18" customHeight="1" hidden="1">
      <c r="AN1475" s="28"/>
      <c r="AV1475" s="224"/>
      <c r="AW1475" s="219">
        <f t="shared" si="30"/>
        <v>0</v>
      </c>
      <c r="AX1475" s="224"/>
    </row>
    <row r="1476" spans="40:50" ht="18" customHeight="1" hidden="1">
      <c r="AN1476" s="28"/>
      <c r="AV1476" s="224"/>
      <c r="AW1476" s="219">
        <f t="shared" si="30"/>
        <v>0</v>
      </c>
      <c r="AX1476" s="224"/>
    </row>
    <row r="1477" spans="40:50" ht="18" customHeight="1" hidden="1">
      <c r="AN1477" s="28"/>
      <c r="AV1477" s="224"/>
      <c r="AW1477" s="219">
        <f t="shared" si="30"/>
        <v>0</v>
      </c>
      <c r="AX1477" s="224"/>
    </row>
    <row r="1478" spans="40:50" ht="18" customHeight="1" hidden="1">
      <c r="AN1478" s="28"/>
      <c r="AV1478" s="224"/>
      <c r="AW1478" s="219">
        <f t="shared" si="30"/>
        <v>0</v>
      </c>
      <c r="AX1478" s="224"/>
    </row>
    <row r="1479" spans="40:50" ht="18" customHeight="1" hidden="1">
      <c r="AN1479" s="28"/>
      <c r="AV1479" s="224"/>
      <c r="AW1479" s="219">
        <f t="shared" si="30"/>
        <v>0</v>
      </c>
      <c r="AX1479" s="224"/>
    </row>
    <row r="1480" spans="40:50" ht="18" customHeight="1" hidden="1">
      <c r="AN1480" s="28"/>
      <c r="AV1480" s="224"/>
      <c r="AW1480" s="219">
        <f aca="true" t="shared" si="31" ref="AW1480:AW1543">ROUND((AN1478),0)</f>
        <v>0</v>
      </c>
      <c r="AX1480" s="224"/>
    </row>
    <row r="1481" spans="40:50" ht="18" customHeight="1" hidden="1">
      <c r="AN1481" s="28"/>
      <c r="AV1481" s="224"/>
      <c r="AW1481" s="219">
        <f t="shared" si="31"/>
        <v>0</v>
      </c>
      <c r="AX1481" s="224"/>
    </row>
    <row r="1482" spans="40:50" ht="18" customHeight="1" hidden="1">
      <c r="AN1482" s="28"/>
      <c r="AV1482" s="224"/>
      <c r="AW1482" s="219">
        <f t="shared" si="31"/>
        <v>0</v>
      </c>
      <c r="AX1482" s="224"/>
    </row>
    <row r="1483" spans="40:50" ht="18" customHeight="1" hidden="1">
      <c r="AN1483" s="28"/>
      <c r="AV1483" s="224"/>
      <c r="AW1483" s="219">
        <f t="shared" si="31"/>
        <v>0</v>
      </c>
      <c r="AX1483" s="224"/>
    </row>
    <row r="1484" spans="40:50" ht="18" customHeight="1" hidden="1">
      <c r="AN1484" s="28"/>
      <c r="AV1484" s="224"/>
      <c r="AW1484" s="219">
        <f t="shared" si="31"/>
        <v>0</v>
      </c>
      <c r="AX1484" s="224"/>
    </row>
    <row r="1485" spans="40:50" ht="18" customHeight="1" hidden="1">
      <c r="AN1485" s="28"/>
      <c r="AV1485" s="224"/>
      <c r="AW1485" s="219">
        <f t="shared" si="31"/>
        <v>0</v>
      </c>
      <c r="AX1485" s="224"/>
    </row>
    <row r="1486" spans="40:50" ht="18" customHeight="1" hidden="1">
      <c r="AN1486" s="28"/>
      <c r="AV1486" s="224"/>
      <c r="AW1486" s="219">
        <f t="shared" si="31"/>
        <v>0</v>
      </c>
      <c r="AX1486" s="224"/>
    </row>
    <row r="1487" spans="40:50" ht="18" customHeight="1" hidden="1">
      <c r="AN1487" s="28"/>
      <c r="AV1487" s="224"/>
      <c r="AW1487" s="219">
        <f t="shared" si="31"/>
        <v>0</v>
      </c>
      <c r="AX1487" s="224"/>
    </row>
    <row r="1488" spans="40:50" ht="18" customHeight="1" hidden="1">
      <c r="AN1488" s="28"/>
      <c r="AV1488" s="224"/>
      <c r="AW1488" s="219">
        <f t="shared" si="31"/>
        <v>0</v>
      </c>
      <c r="AX1488" s="224"/>
    </row>
    <row r="1489" spans="40:50" ht="18" customHeight="1" hidden="1">
      <c r="AN1489" s="28"/>
      <c r="AV1489" s="224"/>
      <c r="AW1489" s="219">
        <f t="shared" si="31"/>
        <v>0</v>
      </c>
      <c r="AX1489" s="224"/>
    </row>
    <row r="1490" spans="40:50" ht="18" customHeight="1" hidden="1">
      <c r="AN1490" s="28"/>
      <c r="AV1490" s="224"/>
      <c r="AW1490" s="219">
        <f t="shared" si="31"/>
        <v>0</v>
      </c>
      <c r="AX1490" s="224"/>
    </row>
    <row r="1491" spans="40:50" ht="18" customHeight="1" hidden="1">
      <c r="AN1491" s="28"/>
      <c r="AV1491" s="224"/>
      <c r="AW1491" s="219">
        <f t="shared" si="31"/>
        <v>0</v>
      </c>
      <c r="AX1491" s="224"/>
    </row>
    <row r="1492" spans="40:50" ht="18" customHeight="1" hidden="1">
      <c r="AN1492" s="28"/>
      <c r="AV1492" s="224"/>
      <c r="AW1492" s="219">
        <f t="shared" si="31"/>
        <v>0</v>
      </c>
      <c r="AX1492" s="224"/>
    </row>
    <row r="1493" spans="40:50" ht="18" customHeight="1" hidden="1">
      <c r="AN1493" s="28"/>
      <c r="AV1493" s="224"/>
      <c r="AW1493" s="219">
        <f t="shared" si="31"/>
        <v>0</v>
      </c>
      <c r="AX1493" s="224"/>
    </row>
    <row r="1494" spans="40:50" ht="18" customHeight="1" hidden="1">
      <c r="AN1494" s="28"/>
      <c r="AV1494" s="224"/>
      <c r="AW1494" s="219">
        <f t="shared" si="31"/>
        <v>0</v>
      </c>
      <c r="AX1494" s="224"/>
    </row>
    <row r="1495" spans="40:50" ht="18" customHeight="1" hidden="1">
      <c r="AN1495" s="28"/>
      <c r="AV1495" s="224"/>
      <c r="AW1495" s="219">
        <f t="shared" si="31"/>
        <v>0</v>
      </c>
      <c r="AX1495" s="224"/>
    </row>
    <row r="1496" spans="40:50" ht="18" customHeight="1" hidden="1">
      <c r="AN1496" s="28"/>
      <c r="AV1496" s="224"/>
      <c r="AW1496" s="219">
        <f t="shared" si="31"/>
        <v>0</v>
      </c>
      <c r="AX1496" s="224"/>
    </row>
    <row r="1497" spans="40:50" ht="18" customHeight="1" hidden="1">
      <c r="AN1497" s="28"/>
      <c r="AV1497" s="224"/>
      <c r="AW1497" s="219">
        <f t="shared" si="31"/>
        <v>0</v>
      </c>
      <c r="AX1497" s="224"/>
    </row>
    <row r="1498" spans="40:50" ht="18" customHeight="1" hidden="1">
      <c r="AN1498" s="28"/>
      <c r="AV1498" s="224"/>
      <c r="AW1498" s="219">
        <f t="shared" si="31"/>
        <v>0</v>
      </c>
      <c r="AX1498" s="224"/>
    </row>
    <row r="1499" spans="40:50" ht="18" customHeight="1" hidden="1">
      <c r="AN1499" s="28"/>
      <c r="AV1499" s="224"/>
      <c r="AW1499" s="219">
        <f t="shared" si="31"/>
        <v>0</v>
      </c>
      <c r="AX1499" s="224"/>
    </row>
    <row r="1500" spans="40:50" ht="18" customHeight="1" hidden="1">
      <c r="AN1500" s="28"/>
      <c r="AV1500" s="224"/>
      <c r="AW1500" s="219">
        <f t="shared" si="31"/>
        <v>0</v>
      </c>
      <c r="AX1500" s="224"/>
    </row>
    <row r="1501" spans="40:50" ht="18" customHeight="1" hidden="1">
      <c r="AN1501" s="28"/>
      <c r="AV1501" s="224"/>
      <c r="AW1501" s="219">
        <f t="shared" si="31"/>
        <v>0</v>
      </c>
      <c r="AX1501" s="224"/>
    </row>
    <row r="1502" spans="40:50" ht="18" customHeight="1" hidden="1">
      <c r="AN1502" s="28"/>
      <c r="AV1502" s="224"/>
      <c r="AW1502" s="219">
        <f t="shared" si="31"/>
        <v>0</v>
      </c>
      <c r="AX1502" s="224"/>
    </row>
    <row r="1503" spans="40:50" ht="18" customHeight="1" hidden="1">
      <c r="AN1503" s="28"/>
      <c r="AV1503" s="224"/>
      <c r="AW1503" s="219">
        <f t="shared" si="31"/>
        <v>0</v>
      </c>
      <c r="AX1503" s="224"/>
    </row>
    <row r="1504" spans="40:50" ht="18" customHeight="1" hidden="1">
      <c r="AN1504" s="28"/>
      <c r="AV1504" s="224"/>
      <c r="AW1504" s="219">
        <f t="shared" si="31"/>
        <v>0</v>
      </c>
      <c r="AX1504" s="224"/>
    </row>
    <row r="1505" spans="40:50" ht="18" customHeight="1" hidden="1">
      <c r="AN1505" s="28"/>
      <c r="AV1505" s="224"/>
      <c r="AW1505" s="219">
        <f t="shared" si="31"/>
        <v>0</v>
      </c>
      <c r="AX1505" s="224"/>
    </row>
    <row r="1506" spans="40:50" ht="18" customHeight="1" hidden="1">
      <c r="AN1506" s="28"/>
      <c r="AV1506" s="224"/>
      <c r="AW1506" s="219">
        <f t="shared" si="31"/>
        <v>0</v>
      </c>
      <c r="AX1506" s="224"/>
    </row>
    <row r="1507" spans="40:50" ht="18" customHeight="1" hidden="1">
      <c r="AN1507" s="28"/>
      <c r="AV1507" s="224"/>
      <c r="AW1507" s="219">
        <f t="shared" si="31"/>
        <v>0</v>
      </c>
      <c r="AX1507" s="224"/>
    </row>
    <row r="1508" spans="40:50" ht="18" customHeight="1" hidden="1">
      <c r="AN1508" s="28"/>
      <c r="AV1508" s="224"/>
      <c r="AW1508" s="219">
        <f t="shared" si="31"/>
        <v>0</v>
      </c>
      <c r="AX1508" s="224"/>
    </row>
    <row r="1509" spans="40:50" ht="18" customHeight="1" hidden="1">
      <c r="AN1509" s="28"/>
      <c r="AV1509" s="224"/>
      <c r="AW1509" s="219">
        <f t="shared" si="31"/>
        <v>0</v>
      </c>
      <c r="AX1509" s="224"/>
    </row>
    <row r="1510" spans="40:50" ht="18" customHeight="1" hidden="1">
      <c r="AN1510" s="28"/>
      <c r="AV1510" s="224"/>
      <c r="AW1510" s="219">
        <f t="shared" si="31"/>
        <v>0</v>
      </c>
      <c r="AX1510" s="224"/>
    </row>
    <row r="1511" spans="40:50" ht="18" customHeight="1" hidden="1">
      <c r="AN1511" s="28"/>
      <c r="AV1511" s="224"/>
      <c r="AW1511" s="219">
        <f t="shared" si="31"/>
        <v>0</v>
      </c>
      <c r="AX1511" s="224"/>
    </row>
    <row r="1512" spans="40:50" ht="18" customHeight="1" hidden="1">
      <c r="AN1512" s="28"/>
      <c r="AV1512" s="224"/>
      <c r="AW1512" s="219">
        <f t="shared" si="31"/>
        <v>0</v>
      </c>
      <c r="AX1512" s="224"/>
    </row>
    <row r="1513" spans="40:50" ht="18" customHeight="1" hidden="1">
      <c r="AN1513" s="28"/>
      <c r="AV1513" s="224"/>
      <c r="AW1513" s="219">
        <f t="shared" si="31"/>
        <v>0</v>
      </c>
      <c r="AX1513" s="224"/>
    </row>
    <row r="1514" spans="40:50" ht="18" customHeight="1" hidden="1">
      <c r="AN1514" s="28"/>
      <c r="AV1514" s="224"/>
      <c r="AW1514" s="219">
        <f t="shared" si="31"/>
        <v>0</v>
      </c>
      <c r="AX1514" s="224"/>
    </row>
    <row r="1515" spans="40:50" ht="18" customHeight="1" hidden="1">
      <c r="AN1515" s="28"/>
      <c r="AV1515" s="224"/>
      <c r="AW1515" s="219">
        <f t="shared" si="31"/>
        <v>0</v>
      </c>
      <c r="AX1515" s="224"/>
    </row>
    <row r="1516" spans="40:50" ht="18" customHeight="1" hidden="1">
      <c r="AN1516" s="28"/>
      <c r="AV1516" s="224"/>
      <c r="AW1516" s="219">
        <f t="shared" si="31"/>
        <v>0</v>
      </c>
      <c r="AX1516" s="224"/>
    </row>
    <row r="1517" spans="40:50" ht="18" customHeight="1" hidden="1">
      <c r="AN1517" s="28"/>
      <c r="AV1517" s="224"/>
      <c r="AW1517" s="219">
        <f t="shared" si="31"/>
        <v>0</v>
      </c>
      <c r="AX1517" s="224"/>
    </row>
    <row r="1518" spans="40:50" ht="18" customHeight="1" hidden="1">
      <c r="AN1518" s="28"/>
      <c r="AV1518" s="224"/>
      <c r="AW1518" s="219">
        <f t="shared" si="31"/>
        <v>0</v>
      </c>
      <c r="AX1518" s="224"/>
    </row>
    <row r="1519" spans="40:50" ht="18" customHeight="1" hidden="1">
      <c r="AN1519" s="28"/>
      <c r="AV1519" s="224"/>
      <c r="AW1519" s="219">
        <f t="shared" si="31"/>
        <v>0</v>
      </c>
      <c r="AX1519" s="224"/>
    </row>
    <row r="1520" spans="40:50" ht="18" customHeight="1" hidden="1">
      <c r="AN1520" s="28"/>
      <c r="AV1520" s="224"/>
      <c r="AW1520" s="219">
        <f t="shared" si="31"/>
        <v>0</v>
      </c>
      <c r="AX1520" s="224"/>
    </row>
    <row r="1521" spans="40:50" ht="18" customHeight="1" hidden="1">
      <c r="AN1521" s="28"/>
      <c r="AV1521" s="224"/>
      <c r="AW1521" s="219">
        <f t="shared" si="31"/>
        <v>0</v>
      </c>
      <c r="AX1521" s="224"/>
    </row>
    <row r="1522" spans="40:50" ht="18" customHeight="1" hidden="1">
      <c r="AN1522" s="28"/>
      <c r="AV1522" s="224"/>
      <c r="AW1522" s="219">
        <f t="shared" si="31"/>
        <v>0</v>
      </c>
      <c r="AX1522" s="224"/>
    </row>
    <row r="1523" spans="40:50" ht="18" customHeight="1" hidden="1">
      <c r="AN1523" s="28"/>
      <c r="AV1523" s="224"/>
      <c r="AW1523" s="219">
        <f t="shared" si="31"/>
        <v>0</v>
      </c>
      <c r="AX1523" s="224"/>
    </row>
    <row r="1524" spans="40:50" ht="18" customHeight="1" hidden="1">
      <c r="AN1524" s="28"/>
      <c r="AV1524" s="224"/>
      <c r="AW1524" s="219">
        <f t="shared" si="31"/>
        <v>0</v>
      </c>
      <c r="AX1524" s="224"/>
    </row>
    <row r="1525" spans="40:50" ht="18" customHeight="1" hidden="1">
      <c r="AN1525" s="28"/>
      <c r="AV1525" s="224"/>
      <c r="AW1525" s="219">
        <f t="shared" si="31"/>
        <v>0</v>
      </c>
      <c r="AX1525" s="224"/>
    </row>
    <row r="1526" spans="40:50" ht="18" customHeight="1" hidden="1">
      <c r="AN1526" s="28"/>
      <c r="AV1526" s="224"/>
      <c r="AW1526" s="219">
        <f t="shared" si="31"/>
        <v>0</v>
      </c>
      <c r="AX1526" s="224"/>
    </row>
    <row r="1527" spans="40:50" ht="18" customHeight="1" hidden="1">
      <c r="AN1527" s="28"/>
      <c r="AV1527" s="224"/>
      <c r="AW1527" s="219">
        <f t="shared" si="31"/>
        <v>0</v>
      </c>
      <c r="AX1527" s="224"/>
    </row>
    <row r="1528" spans="40:50" ht="18" customHeight="1" hidden="1">
      <c r="AN1528" s="28"/>
      <c r="AV1528" s="224"/>
      <c r="AW1528" s="219">
        <f t="shared" si="31"/>
        <v>0</v>
      </c>
      <c r="AX1528" s="224"/>
    </row>
    <row r="1529" spans="40:50" ht="18" customHeight="1" hidden="1">
      <c r="AN1529" s="28"/>
      <c r="AV1529" s="224"/>
      <c r="AW1529" s="219">
        <f t="shared" si="31"/>
        <v>0</v>
      </c>
      <c r="AX1529" s="224"/>
    </row>
    <row r="1530" spans="40:50" ht="18" customHeight="1" hidden="1">
      <c r="AN1530" s="28"/>
      <c r="AV1530" s="224"/>
      <c r="AW1530" s="219">
        <f t="shared" si="31"/>
        <v>0</v>
      </c>
      <c r="AX1530" s="224"/>
    </row>
    <row r="1531" spans="40:50" ht="18" customHeight="1" hidden="1">
      <c r="AN1531" s="28"/>
      <c r="AV1531" s="224"/>
      <c r="AW1531" s="219">
        <f t="shared" si="31"/>
        <v>0</v>
      </c>
      <c r="AX1531" s="224"/>
    </row>
    <row r="1532" spans="40:50" ht="18" customHeight="1" hidden="1">
      <c r="AN1532" s="28"/>
      <c r="AV1532" s="224"/>
      <c r="AW1532" s="219">
        <f t="shared" si="31"/>
        <v>0</v>
      </c>
      <c r="AX1532" s="224"/>
    </row>
    <row r="1533" spans="40:50" ht="18" customHeight="1" hidden="1">
      <c r="AN1533" s="28"/>
      <c r="AV1533" s="224"/>
      <c r="AW1533" s="219">
        <f t="shared" si="31"/>
        <v>0</v>
      </c>
      <c r="AX1533" s="224"/>
    </row>
    <row r="1534" spans="40:50" ht="18" customHeight="1" hidden="1">
      <c r="AN1534" s="28"/>
      <c r="AV1534" s="224"/>
      <c r="AW1534" s="219">
        <f t="shared" si="31"/>
        <v>0</v>
      </c>
      <c r="AX1534" s="224"/>
    </row>
    <row r="1535" spans="40:50" ht="18" customHeight="1" hidden="1">
      <c r="AN1535" s="28"/>
      <c r="AV1535" s="224"/>
      <c r="AW1535" s="219">
        <f t="shared" si="31"/>
        <v>0</v>
      </c>
      <c r="AX1535" s="224"/>
    </row>
    <row r="1536" spans="40:50" ht="18" customHeight="1" hidden="1">
      <c r="AN1536" s="28"/>
      <c r="AV1536" s="224"/>
      <c r="AW1536" s="219">
        <f t="shared" si="31"/>
        <v>0</v>
      </c>
      <c r="AX1536" s="224"/>
    </row>
    <row r="1537" spans="40:50" ht="18" customHeight="1" hidden="1">
      <c r="AN1537" s="28"/>
      <c r="AV1537" s="224"/>
      <c r="AW1537" s="219">
        <f t="shared" si="31"/>
        <v>0</v>
      </c>
      <c r="AX1537" s="224"/>
    </row>
    <row r="1538" spans="40:50" ht="18" customHeight="1" hidden="1">
      <c r="AN1538" s="28"/>
      <c r="AV1538" s="224"/>
      <c r="AW1538" s="219">
        <f t="shared" si="31"/>
        <v>0</v>
      </c>
      <c r="AX1538" s="224"/>
    </row>
    <row r="1539" spans="40:50" ht="18" customHeight="1" hidden="1">
      <c r="AN1539" s="28"/>
      <c r="AV1539" s="224"/>
      <c r="AW1539" s="219">
        <f t="shared" si="31"/>
        <v>0</v>
      </c>
      <c r="AX1539" s="224"/>
    </row>
    <row r="1540" spans="40:50" ht="18" customHeight="1" hidden="1">
      <c r="AN1540" s="28"/>
      <c r="AV1540" s="224"/>
      <c r="AW1540" s="219">
        <f t="shared" si="31"/>
        <v>0</v>
      </c>
      <c r="AX1540" s="224"/>
    </row>
    <row r="1541" spans="40:50" ht="18" customHeight="1" hidden="1">
      <c r="AN1541" s="28"/>
      <c r="AV1541" s="224"/>
      <c r="AW1541" s="219">
        <f t="shared" si="31"/>
        <v>0</v>
      </c>
      <c r="AX1541" s="224"/>
    </row>
    <row r="1542" spans="40:50" ht="18" customHeight="1" hidden="1">
      <c r="AN1542" s="28"/>
      <c r="AV1542" s="224"/>
      <c r="AW1542" s="219">
        <f t="shared" si="31"/>
        <v>0</v>
      </c>
      <c r="AX1542" s="224"/>
    </row>
    <row r="1543" spans="40:50" ht="18" customHeight="1" hidden="1">
      <c r="AN1543" s="28"/>
      <c r="AV1543" s="224"/>
      <c r="AW1543" s="219">
        <f t="shared" si="31"/>
        <v>0</v>
      </c>
      <c r="AX1543" s="224"/>
    </row>
    <row r="1544" spans="40:50" ht="18" customHeight="1" hidden="1">
      <c r="AN1544" s="28"/>
      <c r="AV1544" s="224"/>
      <c r="AW1544" s="219">
        <f aca="true" t="shared" si="32" ref="AW1544:AW1607">ROUND((AN1542),0)</f>
        <v>0</v>
      </c>
      <c r="AX1544" s="224"/>
    </row>
    <row r="1545" spans="40:50" ht="18" customHeight="1" hidden="1">
      <c r="AN1545" s="28"/>
      <c r="AV1545" s="224"/>
      <c r="AW1545" s="219">
        <f t="shared" si="32"/>
        <v>0</v>
      </c>
      <c r="AX1545" s="224"/>
    </row>
    <row r="1546" spans="40:50" ht="18" customHeight="1" hidden="1">
      <c r="AN1546" s="28"/>
      <c r="AV1546" s="224"/>
      <c r="AW1546" s="219">
        <f t="shared" si="32"/>
        <v>0</v>
      </c>
      <c r="AX1546" s="224"/>
    </row>
    <row r="1547" spans="40:50" ht="18" customHeight="1" hidden="1">
      <c r="AN1547" s="28"/>
      <c r="AV1547" s="224"/>
      <c r="AW1547" s="219">
        <f t="shared" si="32"/>
        <v>0</v>
      </c>
      <c r="AX1547" s="224"/>
    </row>
    <row r="1548" spans="40:50" ht="18" customHeight="1" hidden="1">
      <c r="AN1548" s="28"/>
      <c r="AV1548" s="224"/>
      <c r="AW1548" s="219">
        <f t="shared" si="32"/>
        <v>0</v>
      </c>
      <c r="AX1548" s="224"/>
    </row>
    <row r="1549" spans="40:50" ht="18" customHeight="1" hidden="1">
      <c r="AN1549" s="28"/>
      <c r="AV1549" s="224"/>
      <c r="AW1549" s="219">
        <f t="shared" si="32"/>
        <v>0</v>
      </c>
      <c r="AX1549" s="224"/>
    </row>
    <row r="1550" spans="40:50" ht="18" customHeight="1" hidden="1">
      <c r="AN1550" s="28"/>
      <c r="AV1550" s="224"/>
      <c r="AW1550" s="219">
        <f t="shared" si="32"/>
        <v>0</v>
      </c>
      <c r="AX1550" s="224"/>
    </row>
    <row r="1551" spans="40:50" ht="18" customHeight="1" hidden="1">
      <c r="AN1551" s="28"/>
      <c r="AV1551" s="224"/>
      <c r="AW1551" s="219">
        <f t="shared" si="32"/>
        <v>0</v>
      </c>
      <c r="AX1551" s="224"/>
    </row>
    <row r="1552" spans="40:50" ht="18" customHeight="1" hidden="1">
      <c r="AN1552" s="28"/>
      <c r="AV1552" s="224"/>
      <c r="AW1552" s="219">
        <f t="shared" si="32"/>
        <v>0</v>
      </c>
      <c r="AX1552" s="224"/>
    </row>
    <row r="1553" spans="40:50" ht="18" customHeight="1" hidden="1">
      <c r="AN1553" s="28"/>
      <c r="AV1553" s="224"/>
      <c r="AW1553" s="219">
        <f t="shared" si="32"/>
        <v>0</v>
      </c>
      <c r="AX1553" s="224"/>
    </row>
    <row r="1554" spans="40:50" ht="18" customHeight="1" hidden="1">
      <c r="AN1554" s="28"/>
      <c r="AV1554" s="224"/>
      <c r="AW1554" s="219">
        <f t="shared" si="32"/>
        <v>0</v>
      </c>
      <c r="AX1554" s="224"/>
    </row>
    <row r="1555" spans="40:50" ht="18" customHeight="1" hidden="1">
      <c r="AN1555" s="28"/>
      <c r="AV1555" s="224"/>
      <c r="AW1555" s="219">
        <f t="shared" si="32"/>
        <v>0</v>
      </c>
      <c r="AX1555" s="224"/>
    </row>
    <row r="1556" spans="40:50" ht="18" customHeight="1" hidden="1">
      <c r="AN1556" s="28"/>
      <c r="AV1556" s="224"/>
      <c r="AW1556" s="219">
        <f t="shared" si="32"/>
        <v>0</v>
      </c>
      <c r="AX1556" s="224"/>
    </row>
    <row r="1557" spans="40:50" ht="18" customHeight="1" hidden="1">
      <c r="AN1557" s="28"/>
      <c r="AV1557" s="224"/>
      <c r="AW1557" s="219">
        <f t="shared" si="32"/>
        <v>0</v>
      </c>
      <c r="AX1557" s="224"/>
    </row>
    <row r="1558" spans="40:50" ht="18" customHeight="1" hidden="1">
      <c r="AN1558" s="28"/>
      <c r="AV1558" s="224"/>
      <c r="AW1558" s="219">
        <f t="shared" si="32"/>
        <v>0</v>
      </c>
      <c r="AX1558" s="224"/>
    </row>
    <row r="1559" spans="40:50" ht="18" customHeight="1" hidden="1">
      <c r="AN1559" s="28"/>
      <c r="AV1559" s="224"/>
      <c r="AW1559" s="219">
        <f t="shared" si="32"/>
        <v>0</v>
      </c>
      <c r="AX1559" s="224"/>
    </row>
    <row r="1560" spans="40:50" ht="18" customHeight="1" hidden="1">
      <c r="AN1560" s="28"/>
      <c r="AV1560" s="224"/>
      <c r="AW1560" s="219">
        <f t="shared" si="32"/>
        <v>0</v>
      </c>
      <c r="AX1560" s="224"/>
    </row>
    <row r="1561" spans="40:50" ht="18" customHeight="1" hidden="1">
      <c r="AN1561" s="28"/>
      <c r="AV1561" s="224"/>
      <c r="AW1561" s="219">
        <f t="shared" si="32"/>
        <v>0</v>
      </c>
      <c r="AX1561" s="224"/>
    </row>
    <row r="1562" spans="40:50" ht="18" customHeight="1" hidden="1">
      <c r="AN1562" s="28"/>
      <c r="AV1562" s="224"/>
      <c r="AW1562" s="219">
        <f t="shared" si="32"/>
        <v>0</v>
      </c>
      <c r="AX1562" s="224"/>
    </row>
    <row r="1563" spans="40:50" ht="18" customHeight="1" hidden="1">
      <c r="AN1563" s="28"/>
      <c r="AV1563" s="224"/>
      <c r="AW1563" s="219">
        <f t="shared" si="32"/>
        <v>0</v>
      </c>
      <c r="AX1563" s="224"/>
    </row>
    <row r="1564" spans="40:50" ht="18" customHeight="1" hidden="1">
      <c r="AN1564" s="28"/>
      <c r="AV1564" s="224"/>
      <c r="AW1564" s="219">
        <f t="shared" si="32"/>
        <v>0</v>
      </c>
      <c r="AX1564" s="224"/>
    </row>
    <row r="1565" spans="40:50" ht="18" customHeight="1" hidden="1">
      <c r="AN1565" s="28"/>
      <c r="AV1565" s="224"/>
      <c r="AW1565" s="219">
        <f t="shared" si="32"/>
        <v>0</v>
      </c>
      <c r="AX1565" s="224"/>
    </row>
    <row r="1566" spans="40:50" ht="18" customHeight="1" hidden="1">
      <c r="AN1566" s="28"/>
      <c r="AV1566" s="224"/>
      <c r="AW1566" s="219">
        <f t="shared" si="32"/>
        <v>0</v>
      </c>
      <c r="AX1566" s="224"/>
    </row>
    <row r="1567" spans="40:50" ht="18" customHeight="1" hidden="1">
      <c r="AN1567" s="28"/>
      <c r="AV1567" s="224"/>
      <c r="AW1567" s="219">
        <f t="shared" si="32"/>
        <v>0</v>
      </c>
      <c r="AX1567" s="224"/>
    </row>
    <row r="1568" spans="40:50" ht="18" customHeight="1" hidden="1">
      <c r="AN1568" s="28"/>
      <c r="AV1568" s="224"/>
      <c r="AW1568" s="219">
        <f t="shared" si="32"/>
        <v>0</v>
      </c>
      <c r="AX1568" s="224"/>
    </row>
    <row r="1569" spans="40:50" ht="18" customHeight="1" hidden="1">
      <c r="AN1569" s="28"/>
      <c r="AV1569" s="224"/>
      <c r="AW1569" s="219">
        <f t="shared" si="32"/>
        <v>0</v>
      </c>
      <c r="AX1569" s="224"/>
    </row>
    <row r="1570" spans="40:50" ht="18" customHeight="1" hidden="1">
      <c r="AN1570" s="28"/>
      <c r="AV1570" s="224"/>
      <c r="AW1570" s="219">
        <f t="shared" si="32"/>
        <v>0</v>
      </c>
      <c r="AX1570" s="224"/>
    </row>
    <row r="1571" spans="40:50" ht="18" customHeight="1" hidden="1">
      <c r="AN1571" s="28"/>
      <c r="AV1571" s="224"/>
      <c r="AW1571" s="219">
        <f t="shared" si="32"/>
        <v>0</v>
      </c>
      <c r="AX1571" s="224"/>
    </row>
    <row r="1572" spans="40:50" ht="18" customHeight="1" hidden="1">
      <c r="AN1572" s="28"/>
      <c r="AV1572" s="224"/>
      <c r="AW1572" s="219">
        <f t="shared" si="32"/>
        <v>0</v>
      </c>
      <c r="AX1572" s="224"/>
    </row>
    <row r="1573" spans="40:50" ht="18" customHeight="1" hidden="1">
      <c r="AN1573" s="28"/>
      <c r="AV1573" s="224"/>
      <c r="AW1573" s="219">
        <f t="shared" si="32"/>
        <v>0</v>
      </c>
      <c r="AX1573" s="224"/>
    </row>
    <row r="1574" spans="40:50" ht="18" customHeight="1" hidden="1">
      <c r="AN1574" s="28"/>
      <c r="AV1574" s="224"/>
      <c r="AW1574" s="219">
        <f t="shared" si="32"/>
        <v>0</v>
      </c>
      <c r="AX1574" s="224"/>
    </row>
    <row r="1575" spans="40:50" ht="18" customHeight="1" hidden="1">
      <c r="AN1575" s="28"/>
      <c r="AV1575" s="224"/>
      <c r="AW1575" s="219">
        <f t="shared" si="32"/>
        <v>0</v>
      </c>
      <c r="AX1575" s="224"/>
    </row>
    <row r="1576" spans="40:50" ht="18" customHeight="1" hidden="1">
      <c r="AN1576" s="28"/>
      <c r="AV1576" s="224"/>
      <c r="AW1576" s="219">
        <f t="shared" si="32"/>
        <v>0</v>
      </c>
      <c r="AX1576" s="224"/>
    </row>
    <row r="1577" spans="40:50" ht="18" customHeight="1" hidden="1">
      <c r="AN1577" s="28"/>
      <c r="AV1577" s="224"/>
      <c r="AW1577" s="219">
        <f t="shared" si="32"/>
        <v>0</v>
      </c>
      <c r="AX1577" s="224"/>
    </row>
    <row r="1578" spans="40:50" ht="18" customHeight="1" hidden="1">
      <c r="AN1578" s="28"/>
      <c r="AV1578" s="224"/>
      <c r="AW1578" s="219">
        <f t="shared" si="32"/>
        <v>0</v>
      </c>
      <c r="AX1578" s="224"/>
    </row>
    <row r="1579" spans="40:50" ht="18" customHeight="1" hidden="1">
      <c r="AN1579" s="28"/>
      <c r="AV1579" s="224"/>
      <c r="AW1579" s="219">
        <f t="shared" si="32"/>
        <v>0</v>
      </c>
      <c r="AX1579" s="224"/>
    </row>
    <row r="1580" spans="40:50" ht="18" customHeight="1" hidden="1">
      <c r="AN1580" s="28"/>
      <c r="AV1580" s="224"/>
      <c r="AW1580" s="219">
        <f t="shared" si="32"/>
        <v>0</v>
      </c>
      <c r="AX1580" s="224"/>
    </row>
    <row r="1581" spans="40:50" ht="18" customHeight="1" hidden="1">
      <c r="AN1581" s="28"/>
      <c r="AV1581" s="224"/>
      <c r="AW1581" s="219">
        <f t="shared" si="32"/>
        <v>0</v>
      </c>
      <c r="AX1581" s="224"/>
    </row>
    <row r="1582" spans="40:50" ht="18" customHeight="1" hidden="1">
      <c r="AN1582" s="28"/>
      <c r="AV1582" s="224"/>
      <c r="AW1582" s="219">
        <f t="shared" si="32"/>
        <v>0</v>
      </c>
      <c r="AX1582" s="224"/>
    </row>
    <row r="1583" spans="40:50" ht="18" customHeight="1" hidden="1">
      <c r="AN1583" s="28"/>
      <c r="AV1583" s="224"/>
      <c r="AW1583" s="219">
        <f t="shared" si="32"/>
        <v>0</v>
      </c>
      <c r="AX1583" s="224"/>
    </row>
    <row r="1584" spans="40:50" ht="18" customHeight="1" hidden="1">
      <c r="AN1584" s="28"/>
      <c r="AV1584" s="224"/>
      <c r="AW1584" s="219">
        <f t="shared" si="32"/>
        <v>0</v>
      </c>
      <c r="AX1584" s="224"/>
    </row>
    <row r="1585" spans="40:50" ht="18" customHeight="1" hidden="1">
      <c r="AN1585" s="28"/>
      <c r="AV1585" s="224"/>
      <c r="AW1585" s="219">
        <f t="shared" si="32"/>
        <v>0</v>
      </c>
      <c r="AX1585" s="224"/>
    </row>
    <row r="1586" spans="40:50" ht="18" customHeight="1" hidden="1">
      <c r="AN1586" s="28"/>
      <c r="AV1586" s="224"/>
      <c r="AW1586" s="219">
        <f t="shared" si="32"/>
        <v>0</v>
      </c>
      <c r="AX1586" s="224"/>
    </row>
    <row r="1587" spans="40:50" ht="18" customHeight="1" hidden="1">
      <c r="AN1587" s="28"/>
      <c r="AV1587" s="224"/>
      <c r="AW1587" s="219">
        <f t="shared" si="32"/>
        <v>0</v>
      </c>
      <c r="AX1587" s="224"/>
    </row>
    <row r="1588" spans="40:50" ht="18" customHeight="1" hidden="1">
      <c r="AN1588" s="28"/>
      <c r="AV1588" s="224"/>
      <c r="AW1588" s="219">
        <f t="shared" si="32"/>
        <v>0</v>
      </c>
      <c r="AX1588" s="224"/>
    </row>
    <row r="1589" spans="40:50" ht="18" customHeight="1" hidden="1">
      <c r="AN1589" s="28"/>
      <c r="AV1589" s="224"/>
      <c r="AW1589" s="219">
        <f t="shared" si="32"/>
        <v>0</v>
      </c>
      <c r="AX1589" s="224"/>
    </row>
    <row r="1590" spans="40:50" ht="18" customHeight="1" hidden="1">
      <c r="AN1590" s="28"/>
      <c r="AV1590" s="224"/>
      <c r="AW1590" s="219">
        <f t="shared" si="32"/>
        <v>0</v>
      </c>
      <c r="AX1590" s="224"/>
    </row>
    <row r="1591" spans="40:50" ht="18" customHeight="1" hidden="1">
      <c r="AN1591" s="28"/>
      <c r="AV1591" s="224"/>
      <c r="AW1591" s="219">
        <f t="shared" si="32"/>
        <v>0</v>
      </c>
      <c r="AX1591" s="224"/>
    </row>
    <row r="1592" spans="40:50" ht="18" customHeight="1" hidden="1">
      <c r="AN1592" s="28"/>
      <c r="AV1592" s="224"/>
      <c r="AW1592" s="219">
        <f t="shared" si="32"/>
        <v>0</v>
      </c>
      <c r="AX1592" s="224"/>
    </row>
    <row r="1593" spans="40:50" ht="18" customHeight="1" hidden="1">
      <c r="AN1593" s="28"/>
      <c r="AV1593" s="224"/>
      <c r="AW1593" s="219">
        <f t="shared" si="32"/>
        <v>0</v>
      </c>
      <c r="AX1593" s="224"/>
    </row>
    <row r="1594" spans="40:50" ht="18" customHeight="1" hidden="1">
      <c r="AN1594" s="28"/>
      <c r="AV1594" s="224"/>
      <c r="AW1594" s="219">
        <f t="shared" si="32"/>
        <v>0</v>
      </c>
      <c r="AX1594" s="224"/>
    </row>
    <row r="1595" spans="40:50" ht="18" customHeight="1" hidden="1">
      <c r="AN1595" s="28"/>
      <c r="AV1595" s="224"/>
      <c r="AW1595" s="219">
        <f t="shared" si="32"/>
        <v>0</v>
      </c>
      <c r="AX1595" s="224"/>
    </row>
    <row r="1596" spans="40:50" ht="18" customHeight="1" hidden="1">
      <c r="AN1596" s="28"/>
      <c r="AV1596" s="224"/>
      <c r="AW1596" s="219">
        <f t="shared" si="32"/>
        <v>0</v>
      </c>
      <c r="AX1596" s="224"/>
    </row>
    <row r="1597" spans="40:50" ht="18" customHeight="1" hidden="1">
      <c r="AN1597" s="28"/>
      <c r="AV1597" s="224"/>
      <c r="AW1597" s="219">
        <f t="shared" si="32"/>
        <v>0</v>
      </c>
      <c r="AX1597" s="224"/>
    </row>
    <row r="1598" spans="40:50" ht="18" customHeight="1" hidden="1">
      <c r="AN1598" s="28"/>
      <c r="AV1598" s="224"/>
      <c r="AW1598" s="219">
        <f t="shared" si="32"/>
        <v>0</v>
      </c>
      <c r="AX1598" s="224"/>
    </row>
    <row r="1599" spans="40:50" ht="18" customHeight="1" hidden="1">
      <c r="AN1599" s="28"/>
      <c r="AV1599" s="224"/>
      <c r="AW1599" s="219">
        <f t="shared" si="32"/>
        <v>0</v>
      </c>
      <c r="AX1599" s="224"/>
    </row>
    <row r="1600" spans="40:50" ht="18" customHeight="1" hidden="1">
      <c r="AN1600" s="28"/>
      <c r="AV1600" s="224"/>
      <c r="AW1600" s="219">
        <f t="shared" si="32"/>
        <v>0</v>
      </c>
      <c r="AX1600" s="224"/>
    </row>
    <row r="1601" spans="40:50" ht="18" customHeight="1" hidden="1">
      <c r="AN1601" s="28"/>
      <c r="AV1601" s="224"/>
      <c r="AW1601" s="219">
        <f t="shared" si="32"/>
        <v>0</v>
      </c>
      <c r="AX1601" s="224"/>
    </row>
    <row r="1602" spans="40:50" ht="18" customHeight="1" hidden="1">
      <c r="AN1602" s="28"/>
      <c r="AV1602" s="224"/>
      <c r="AW1602" s="219">
        <f t="shared" si="32"/>
        <v>0</v>
      </c>
      <c r="AX1602" s="224"/>
    </row>
    <row r="1603" spans="40:50" ht="18" customHeight="1" hidden="1">
      <c r="AN1603" s="28"/>
      <c r="AV1603" s="224"/>
      <c r="AW1603" s="219">
        <f t="shared" si="32"/>
        <v>0</v>
      </c>
      <c r="AX1603" s="224"/>
    </row>
    <row r="1604" spans="40:50" ht="18" customHeight="1" hidden="1">
      <c r="AN1604" s="28"/>
      <c r="AV1604" s="224"/>
      <c r="AW1604" s="219">
        <f t="shared" si="32"/>
        <v>0</v>
      </c>
      <c r="AX1604" s="224"/>
    </row>
    <row r="1605" spans="40:50" ht="18" customHeight="1" hidden="1">
      <c r="AN1605" s="28"/>
      <c r="AV1605" s="224"/>
      <c r="AW1605" s="219">
        <f t="shared" si="32"/>
        <v>0</v>
      </c>
      <c r="AX1605" s="224"/>
    </row>
    <row r="1606" spans="40:50" ht="18" customHeight="1" hidden="1">
      <c r="AN1606" s="28"/>
      <c r="AV1606" s="224"/>
      <c r="AW1606" s="219">
        <f t="shared" si="32"/>
        <v>0</v>
      </c>
      <c r="AX1606" s="224"/>
    </row>
    <row r="1607" spans="40:50" ht="18" customHeight="1" hidden="1">
      <c r="AN1607" s="28"/>
      <c r="AV1607" s="224"/>
      <c r="AW1607" s="219">
        <f t="shared" si="32"/>
        <v>0</v>
      </c>
      <c r="AX1607" s="224"/>
    </row>
    <row r="1608" spans="40:50" ht="18" customHeight="1" hidden="1">
      <c r="AN1608" s="28"/>
      <c r="AV1608" s="224"/>
      <c r="AW1608" s="219">
        <f aca="true" t="shared" si="33" ref="AW1608:AW1671">ROUND((AN1606),0)</f>
        <v>0</v>
      </c>
      <c r="AX1608" s="224"/>
    </row>
    <row r="1609" spans="40:50" ht="18" customHeight="1" hidden="1">
      <c r="AN1609" s="28"/>
      <c r="AV1609" s="224"/>
      <c r="AW1609" s="219">
        <f t="shared" si="33"/>
        <v>0</v>
      </c>
      <c r="AX1609" s="224"/>
    </row>
    <row r="1610" spans="40:50" ht="18" customHeight="1" hidden="1">
      <c r="AN1610" s="28"/>
      <c r="AV1610" s="224"/>
      <c r="AW1610" s="219">
        <f t="shared" si="33"/>
        <v>0</v>
      </c>
      <c r="AX1610" s="224"/>
    </row>
    <row r="1611" spans="40:50" ht="18" customHeight="1" hidden="1">
      <c r="AN1611" s="28"/>
      <c r="AV1611" s="224"/>
      <c r="AW1611" s="219">
        <f t="shared" si="33"/>
        <v>0</v>
      </c>
      <c r="AX1611" s="224"/>
    </row>
    <row r="1612" spans="40:50" ht="18" customHeight="1" hidden="1">
      <c r="AN1612" s="28"/>
      <c r="AV1612" s="224"/>
      <c r="AW1612" s="219">
        <f t="shared" si="33"/>
        <v>0</v>
      </c>
      <c r="AX1612" s="224"/>
    </row>
    <row r="1613" spans="40:50" ht="18" customHeight="1" hidden="1">
      <c r="AN1613" s="28"/>
      <c r="AV1613" s="224"/>
      <c r="AW1613" s="219">
        <f t="shared" si="33"/>
        <v>0</v>
      </c>
      <c r="AX1613" s="224"/>
    </row>
    <row r="1614" spans="40:50" ht="18" customHeight="1" hidden="1">
      <c r="AN1614" s="28"/>
      <c r="AV1614" s="224"/>
      <c r="AW1614" s="219">
        <f t="shared" si="33"/>
        <v>0</v>
      </c>
      <c r="AX1614" s="224"/>
    </row>
    <row r="1615" spans="40:50" ht="18" customHeight="1" hidden="1">
      <c r="AN1615" s="28"/>
      <c r="AV1615" s="224"/>
      <c r="AW1615" s="219">
        <f t="shared" si="33"/>
        <v>0</v>
      </c>
      <c r="AX1615" s="224"/>
    </row>
    <row r="1616" spans="40:50" ht="18" customHeight="1" hidden="1">
      <c r="AN1616" s="28"/>
      <c r="AV1616" s="224"/>
      <c r="AW1616" s="219">
        <f t="shared" si="33"/>
        <v>0</v>
      </c>
      <c r="AX1616" s="224"/>
    </row>
    <row r="1617" spans="40:50" ht="18" customHeight="1" hidden="1">
      <c r="AN1617" s="28"/>
      <c r="AV1617" s="224"/>
      <c r="AW1617" s="219">
        <f t="shared" si="33"/>
        <v>0</v>
      </c>
      <c r="AX1617" s="224"/>
    </row>
    <row r="1618" spans="40:50" ht="18" customHeight="1" hidden="1">
      <c r="AN1618" s="28"/>
      <c r="AV1618" s="224"/>
      <c r="AW1618" s="219">
        <f t="shared" si="33"/>
        <v>0</v>
      </c>
      <c r="AX1618" s="224"/>
    </row>
    <row r="1619" spans="40:50" ht="18" customHeight="1" hidden="1">
      <c r="AN1619" s="28"/>
      <c r="AV1619" s="224"/>
      <c r="AW1619" s="219">
        <f t="shared" si="33"/>
        <v>0</v>
      </c>
      <c r="AX1619" s="224"/>
    </row>
    <row r="1620" spans="40:50" ht="18" customHeight="1" hidden="1">
      <c r="AN1620" s="28"/>
      <c r="AV1620" s="224"/>
      <c r="AW1620" s="219">
        <f t="shared" si="33"/>
        <v>0</v>
      </c>
      <c r="AX1620" s="224"/>
    </row>
    <row r="1621" spans="40:50" ht="18" customHeight="1" hidden="1">
      <c r="AN1621" s="28"/>
      <c r="AV1621" s="224"/>
      <c r="AW1621" s="219">
        <f t="shared" si="33"/>
        <v>0</v>
      </c>
      <c r="AX1621" s="224"/>
    </row>
    <row r="1622" spans="40:50" ht="18" customHeight="1" hidden="1">
      <c r="AN1622" s="28"/>
      <c r="AV1622" s="224"/>
      <c r="AW1622" s="219">
        <f t="shared" si="33"/>
        <v>0</v>
      </c>
      <c r="AX1622" s="224"/>
    </row>
    <row r="1623" spans="40:50" ht="18" customHeight="1" hidden="1">
      <c r="AN1623" s="28"/>
      <c r="AV1623" s="224"/>
      <c r="AW1623" s="219">
        <f t="shared" si="33"/>
        <v>0</v>
      </c>
      <c r="AX1623" s="224"/>
    </row>
    <row r="1624" spans="40:50" ht="18" customHeight="1" hidden="1">
      <c r="AN1624" s="28"/>
      <c r="AV1624" s="224"/>
      <c r="AW1624" s="219">
        <f t="shared" si="33"/>
        <v>0</v>
      </c>
      <c r="AX1624" s="224"/>
    </row>
    <row r="1625" spans="40:50" ht="18" customHeight="1" hidden="1">
      <c r="AN1625" s="28"/>
      <c r="AV1625" s="224"/>
      <c r="AW1625" s="219">
        <f t="shared" si="33"/>
        <v>0</v>
      </c>
      <c r="AX1625" s="224"/>
    </row>
    <row r="1626" spans="40:50" ht="18" customHeight="1" hidden="1">
      <c r="AN1626" s="28"/>
      <c r="AV1626" s="224"/>
      <c r="AW1626" s="219">
        <f t="shared" si="33"/>
        <v>0</v>
      </c>
      <c r="AX1626" s="224"/>
    </row>
    <row r="1627" spans="40:50" ht="18" customHeight="1" hidden="1">
      <c r="AN1627" s="28"/>
      <c r="AV1627" s="224"/>
      <c r="AW1627" s="219">
        <f t="shared" si="33"/>
        <v>0</v>
      </c>
      <c r="AX1627" s="224"/>
    </row>
    <row r="1628" spans="40:50" ht="18" customHeight="1" hidden="1">
      <c r="AN1628" s="28"/>
      <c r="AV1628" s="224"/>
      <c r="AW1628" s="219">
        <f t="shared" si="33"/>
        <v>0</v>
      </c>
      <c r="AX1628" s="224"/>
    </row>
    <row r="1629" spans="40:50" ht="18" customHeight="1" hidden="1">
      <c r="AN1629" s="28"/>
      <c r="AV1629" s="224"/>
      <c r="AW1629" s="219">
        <f t="shared" si="33"/>
        <v>0</v>
      </c>
      <c r="AX1629" s="224"/>
    </row>
    <row r="1630" spans="40:50" ht="18" customHeight="1" hidden="1">
      <c r="AN1630" s="28"/>
      <c r="AV1630" s="224"/>
      <c r="AW1630" s="219">
        <f t="shared" si="33"/>
        <v>0</v>
      </c>
      <c r="AX1630" s="224"/>
    </row>
    <row r="1631" spans="40:50" ht="18" customHeight="1" hidden="1">
      <c r="AN1631" s="28"/>
      <c r="AV1631" s="224"/>
      <c r="AW1631" s="219">
        <f t="shared" si="33"/>
        <v>0</v>
      </c>
      <c r="AX1631" s="224"/>
    </row>
    <row r="1632" spans="40:50" ht="18" customHeight="1" hidden="1">
      <c r="AN1632" s="28"/>
      <c r="AV1632" s="224"/>
      <c r="AW1632" s="219">
        <f t="shared" si="33"/>
        <v>0</v>
      </c>
      <c r="AX1632" s="224"/>
    </row>
    <row r="1633" spans="40:50" ht="18" customHeight="1" hidden="1">
      <c r="AN1633" s="28"/>
      <c r="AV1633" s="224"/>
      <c r="AW1633" s="219">
        <f t="shared" si="33"/>
        <v>0</v>
      </c>
      <c r="AX1633" s="224"/>
    </row>
    <row r="1634" spans="40:50" ht="18" customHeight="1" hidden="1">
      <c r="AN1634" s="28"/>
      <c r="AV1634" s="224"/>
      <c r="AW1634" s="219">
        <f t="shared" si="33"/>
        <v>0</v>
      </c>
      <c r="AX1634" s="224"/>
    </row>
    <row r="1635" spans="40:50" ht="18" customHeight="1" hidden="1">
      <c r="AN1635" s="28"/>
      <c r="AV1635" s="224"/>
      <c r="AW1635" s="219">
        <f t="shared" si="33"/>
        <v>0</v>
      </c>
      <c r="AX1635" s="224"/>
    </row>
    <row r="1636" spans="40:50" ht="18" customHeight="1" hidden="1">
      <c r="AN1636" s="28"/>
      <c r="AV1636" s="224"/>
      <c r="AW1636" s="219">
        <f t="shared" si="33"/>
        <v>0</v>
      </c>
      <c r="AX1636" s="224"/>
    </row>
    <row r="1637" spans="40:50" ht="18" customHeight="1" hidden="1">
      <c r="AN1637" s="28"/>
      <c r="AV1637" s="224"/>
      <c r="AW1637" s="219">
        <f t="shared" si="33"/>
        <v>0</v>
      </c>
      <c r="AX1637" s="224"/>
    </row>
    <row r="1638" spans="40:50" ht="18" customHeight="1" hidden="1">
      <c r="AN1638" s="28"/>
      <c r="AV1638" s="224"/>
      <c r="AW1638" s="219">
        <f t="shared" si="33"/>
        <v>0</v>
      </c>
      <c r="AX1638" s="224"/>
    </row>
    <row r="1639" spans="40:50" ht="18" customHeight="1" hidden="1">
      <c r="AN1639" s="28"/>
      <c r="AV1639" s="224"/>
      <c r="AW1639" s="219">
        <f t="shared" si="33"/>
        <v>0</v>
      </c>
      <c r="AX1639" s="224"/>
    </row>
    <row r="1640" spans="40:50" ht="18" customHeight="1" hidden="1">
      <c r="AN1640" s="28"/>
      <c r="AV1640" s="224"/>
      <c r="AW1640" s="219">
        <f t="shared" si="33"/>
        <v>0</v>
      </c>
      <c r="AX1640" s="224"/>
    </row>
    <row r="1641" spans="40:50" ht="18" customHeight="1" hidden="1">
      <c r="AN1641" s="28"/>
      <c r="AV1641" s="224"/>
      <c r="AW1641" s="219">
        <f t="shared" si="33"/>
        <v>0</v>
      </c>
      <c r="AX1641" s="224"/>
    </row>
    <row r="1642" spans="40:50" ht="18" customHeight="1" hidden="1">
      <c r="AN1642" s="28"/>
      <c r="AV1642" s="224"/>
      <c r="AW1642" s="219">
        <f t="shared" si="33"/>
        <v>0</v>
      </c>
      <c r="AX1642" s="224"/>
    </row>
    <row r="1643" spans="40:50" ht="18" customHeight="1" hidden="1">
      <c r="AN1643" s="28"/>
      <c r="AV1643" s="224"/>
      <c r="AW1643" s="219">
        <f t="shared" si="33"/>
        <v>0</v>
      </c>
      <c r="AX1643" s="224"/>
    </row>
    <row r="1644" spans="40:50" ht="18" customHeight="1" hidden="1">
      <c r="AN1644" s="28"/>
      <c r="AV1644" s="224"/>
      <c r="AW1644" s="219">
        <f t="shared" si="33"/>
        <v>0</v>
      </c>
      <c r="AX1644" s="224"/>
    </row>
    <row r="1645" spans="40:50" ht="18" customHeight="1" hidden="1">
      <c r="AN1645" s="28"/>
      <c r="AV1645" s="224"/>
      <c r="AW1645" s="219">
        <f t="shared" si="33"/>
        <v>0</v>
      </c>
      <c r="AX1645" s="224"/>
    </row>
    <row r="1646" spans="40:50" ht="18" customHeight="1" hidden="1">
      <c r="AN1646" s="28"/>
      <c r="AV1646" s="224"/>
      <c r="AW1646" s="219">
        <f t="shared" si="33"/>
        <v>0</v>
      </c>
      <c r="AX1646" s="224"/>
    </row>
    <row r="1647" spans="40:50" ht="18" customHeight="1" hidden="1">
      <c r="AN1647" s="28"/>
      <c r="AV1647" s="224"/>
      <c r="AW1647" s="219">
        <f t="shared" si="33"/>
        <v>0</v>
      </c>
      <c r="AX1647" s="224"/>
    </row>
    <row r="1648" spans="40:50" ht="18" customHeight="1" hidden="1">
      <c r="AN1648" s="28"/>
      <c r="AV1648" s="224"/>
      <c r="AW1648" s="219">
        <f t="shared" si="33"/>
        <v>0</v>
      </c>
      <c r="AX1648" s="224"/>
    </row>
    <row r="1649" spans="40:50" ht="18" customHeight="1" hidden="1">
      <c r="AN1649" s="28"/>
      <c r="AV1649" s="224"/>
      <c r="AW1649" s="219">
        <f t="shared" si="33"/>
        <v>0</v>
      </c>
      <c r="AX1649" s="224"/>
    </row>
    <row r="1650" spans="40:50" ht="18" customHeight="1" hidden="1">
      <c r="AN1650" s="28"/>
      <c r="AV1650" s="224"/>
      <c r="AW1650" s="219">
        <f t="shared" si="33"/>
        <v>0</v>
      </c>
      <c r="AX1650" s="224"/>
    </row>
    <row r="1651" spans="40:50" ht="18" customHeight="1" hidden="1">
      <c r="AN1651" s="28"/>
      <c r="AV1651" s="224"/>
      <c r="AW1651" s="219">
        <f t="shared" si="33"/>
        <v>0</v>
      </c>
      <c r="AX1651" s="224"/>
    </row>
    <row r="1652" spans="40:50" ht="18" customHeight="1" hidden="1">
      <c r="AN1652" s="28"/>
      <c r="AV1652" s="224"/>
      <c r="AW1652" s="219">
        <f t="shared" si="33"/>
        <v>0</v>
      </c>
      <c r="AX1652" s="224"/>
    </row>
    <row r="1653" spans="40:50" ht="18" customHeight="1" hidden="1">
      <c r="AN1653" s="28"/>
      <c r="AV1653" s="224"/>
      <c r="AW1653" s="219">
        <f t="shared" si="33"/>
        <v>0</v>
      </c>
      <c r="AX1653" s="224"/>
    </row>
    <row r="1654" spans="40:50" ht="18" customHeight="1" hidden="1">
      <c r="AN1654" s="28"/>
      <c r="AV1654" s="224"/>
      <c r="AW1654" s="219">
        <f t="shared" si="33"/>
        <v>0</v>
      </c>
      <c r="AX1654" s="224"/>
    </row>
    <row r="1655" spans="40:50" ht="18" customHeight="1" hidden="1">
      <c r="AN1655" s="28"/>
      <c r="AV1655" s="224"/>
      <c r="AW1655" s="219">
        <f t="shared" si="33"/>
        <v>0</v>
      </c>
      <c r="AX1655" s="224"/>
    </row>
    <row r="1656" spans="40:50" ht="18" customHeight="1" hidden="1">
      <c r="AN1656" s="28"/>
      <c r="AV1656" s="224"/>
      <c r="AW1656" s="219">
        <f t="shared" si="33"/>
        <v>0</v>
      </c>
      <c r="AX1656" s="224"/>
    </row>
    <row r="1657" spans="40:50" ht="18" customHeight="1" hidden="1">
      <c r="AN1657" s="28"/>
      <c r="AV1657" s="224"/>
      <c r="AW1657" s="219">
        <f t="shared" si="33"/>
        <v>0</v>
      </c>
      <c r="AX1657" s="224"/>
    </row>
    <row r="1658" spans="40:50" ht="18" customHeight="1" hidden="1">
      <c r="AN1658" s="28"/>
      <c r="AV1658" s="224"/>
      <c r="AW1658" s="219">
        <f t="shared" si="33"/>
        <v>0</v>
      </c>
      <c r="AX1658" s="224"/>
    </row>
    <row r="1659" spans="40:50" ht="18" customHeight="1" hidden="1">
      <c r="AN1659" s="28"/>
      <c r="AV1659" s="224"/>
      <c r="AW1659" s="219">
        <f t="shared" si="33"/>
        <v>0</v>
      </c>
      <c r="AX1659" s="224"/>
    </row>
    <row r="1660" spans="40:50" ht="18" customHeight="1" hidden="1">
      <c r="AN1660" s="28"/>
      <c r="AV1660" s="224"/>
      <c r="AW1660" s="219">
        <f t="shared" si="33"/>
        <v>0</v>
      </c>
      <c r="AX1660" s="224"/>
    </row>
    <row r="1661" spans="40:50" ht="18" customHeight="1" hidden="1">
      <c r="AN1661" s="28"/>
      <c r="AV1661" s="224"/>
      <c r="AW1661" s="219">
        <f t="shared" si="33"/>
        <v>0</v>
      </c>
      <c r="AX1661" s="224"/>
    </row>
    <row r="1662" spans="40:50" ht="18" customHeight="1" hidden="1">
      <c r="AN1662" s="28"/>
      <c r="AV1662" s="224"/>
      <c r="AW1662" s="219">
        <f t="shared" si="33"/>
        <v>0</v>
      </c>
      <c r="AX1662" s="224"/>
    </row>
    <row r="1663" spans="40:50" ht="18" customHeight="1" hidden="1">
      <c r="AN1663" s="28"/>
      <c r="AV1663" s="224"/>
      <c r="AW1663" s="219">
        <f t="shared" si="33"/>
        <v>0</v>
      </c>
      <c r="AX1663" s="224"/>
    </row>
    <row r="1664" spans="40:50" ht="18" customHeight="1" hidden="1">
      <c r="AN1664" s="28"/>
      <c r="AV1664" s="224"/>
      <c r="AW1664" s="219">
        <f t="shared" si="33"/>
        <v>0</v>
      </c>
      <c r="AX1664" s="224"/>
    </row>
    <row r="1665" spans="40:50" ht="18" customHeight="1" hidden="1">
      <c r="AN1665" s="28"/>
      <c r="AV1665" s="224"/>
      <c r="AW1665" s="219">
        <f t="shared" si="33"/>
        <v>0</v>
      </c>
      <c r="AX1665" s="224"/>
    </row>
    <row r="1666" spans="40:50" ht="18" customHeight="1" hidden="1">
      <c r="AN1666" s="28"/>
      <c r="AV1666" s="224"/>
      <c r="AW1666" s="219">
        <f t="shared" si="33"/>
        <v>0</v>
      </c>
      <c r="AX1666" s="224"/>
    </row>
    <row r="1667" spans="40:50" ht="18" customHeight="1" hidden="1">
      <c r="AN1667" s="28"/>
      <c r="AV1667" s="224"/>
      <c r="AW1667" s="219">
        <f t="shared" si="33"/>
        <v>0</v>
      </c>
      <c r="AX1667" s="224"/>
    </row>
    <row r="1668" spans="40:50" ht="18" customHeight="1" hidden="1">
      <c r="AN1668" s="28"/>
      <c r="AV1668" s="224"/>
      <c r="AW1668" s="219">
        <f t="shared" si="33"/>
        <v>0</v>
      </c>
      <c r="AX1668" s="224"/>
    </row>
    <row r="1669" spans="40:50" ht="18" customHeight="1" hidden="1">
      <c r="AN1669" s="28"/>
      <c r="AV1669" s="224"/>
      <c r="AW1669" s="219">
        <f t="shared" si="33"/>
        <v>0</v>
      </c>
      <c r="AX1669" s="224"/>
    </row>
    <row r="1670" spans="40:50" ht="18" customHeight="1" hidden="1">
      <c r="AN1670" s="28"/>
      <c r="AV1670" s="224"/>
      <c r="AW1670" s="219">
        <f t="shared" si="33"/>
        <v>0</v>
      </c>
      <c r="AX1670" s="224"/>
    </row>
    <row r="1671" spans="40:50" ht="18" customHeight="1" hidden="1">
      <c r="AN1671" s="28"/>
      <c r="AV1671" s="224"/>
      <c r="AW1671" s="219">
        <f t="shared" si="33"/>
        <v>0</v>
      </c>
      <c r="AX1671" s="224"/>
    </row>
    <row r="1672" spans="40:50" ht="18" customHeight="1" hidden="1">
      <c r="AN1672" s="28"/>
      <c r="AV1672" s="224"/>
      <c r="AW1672" s="219">
        <f aca="true" t="shared" si="34" ref="AW1672:AW1735">ROUND((AN1670),0)</f>
        <v>0</v>
      </c>
      <c r="AX1672" s="224"/>
    </row>
    <row r="1673" spans="40:50" ht="18" customHeight="1" hidden="1">
      <c r="AN1673" s="28"/>
      <c r="AV1673" s="224"/>
      <c r="AW1673" s="219">
        <f t="shared" si="34"/>
        <v>0</v>
      </c>
      <c r="AX1673" s="224"/>
    </row>
    <row r="1674" spans="40:50" ht="18" customHeight="1" hidden="1">
      <c r="AN1674" s="28"/>
      <c r="AV1674" s="224"/>
      <c r="AW1674" s="219">
        <f t="shared" si="34"/>
        <v>0</v>
      </c>
      <c r="AX1674" s="224"/>
    </row>
    <row r="1675" spans="40:50" ht="18" customHeight="1" hidden="1">
      <c r="AN1675" s="28"/>
      <c r="AV1675" s="224"/>
      <c r="AW1675" s="219">
        <f t="shared" si="34"/>
        <v>0</v>
      </c>
      <c r="AX1675" s="224"/>
    </row>
    <row r="1676" spans="40:50" ht="18" customHeight="1" hidden="1">
      <c r="AN1676" s="28"/>
      <c r="AV1676" s="224"/>
      <c r="AW1676" s="219">
        <f t="shared" si="34"/>
        <v>0</v>
      </c>
      <c r="AX1676" s="224"/>
    </row>
    <row r="1677" spans="40:50" ht="18" customHeight="1" hidden="1">
      <c r="AN1677" s="28"/>
      <c r="AV1677" s="224"/>
      <c r="AW1677" s="219">
        <f t="shared" si="34"/>
        <v>0</v>
      </c>
      <c r="AX1677" s="224"/>
    </row>
    <row r="1678" spans="40:50" ht="18" customHeight="1" hidden="1">
      <c r="AN1678" s="28"/>
      <c r="AV1678" s="224"/>
      <c r="AW1678" s="219">
        <f t="shared" si="34"/>
        <v>0</v>
      </c>
      <c r="AX1678" s="224"/>
    </row>
    <row r="1679" spans="40:50" ht="18" customHeight="1" hidden="1">
      <c r="AN1679" s="28"/>
      <c r="AV1679" s="224"/>
      <c r="AW1679" s="219">
        <f t="shared" si="34"/>
        <v>0</v>
      </c>
      <c r="AX1679" s="224"/>
    </row>
    <row r="1680" spans="40:50" ht="18" customHeight="1" hidden="1">
      <c r="AN1680" s="28"/>
      <c r="AV1680" s="224"/>
      <c r="AW1680" s="219">
        <f t="shared" si="34"/>
        <v>0</v>
      </c>
      <c r="AX1680" s="224"/>
    </row>
    <row r="1681" spans="40:50" ht="18" customHeight="1" hidden="1">
      <c r="AN1681" s="28"/>
      <c r="AV1681" s="224"/>
      <c r="AW1681" s="219">
        <f t="shared" si="34"/>
        <v>0</v>
      </c>
      <c r="AX1681" s="224"/>
    </row>
    <row r="1682" spans="40:50" ht="18" customHeight="1" hidden="1">
      <c r="AN1682" s="28"/>
      <c r="AV1682" s="224"/>
      <c r="AW1682" s="219">
        <f t="shared" si="34"/>
        <v>0</v>
      </c>
      <c r="AX1682" s="224"/>
    </row>
    <row r="1683" spans="40:50" ht="18" customHeight="1" hidden="1">
      <c r="AN1683" s="28"/>
      <c r="AV1683" s="224"/>
      <c r="AW1683" s="219">
        <f t="shared" si="34"/>
        <v>0</v>
      </c>
      <c r="AX1683" s="224"/>
    </row>
    <row r="1684" spans="40:50" ht="18" customHeight="1" hidden="1">
      <c r="AN1684" s="28"/>
      <c r="AV1684" s="224"/>
      <c r="AW1684" s="219">
        <f t="shared" si="34"/>
        <v>0</v>
      </c>
      <c r="AX1684" s="224"/>
    </row>
    <row r="1685" spans="40:50" ht="18" customHeight="1" hidden="1">
      <c r="AN1685" s="28"/>
      <c r="AV1685" s="224"/>
      <c r="AW1685" s="219">
        <f t="shared" si="34"/>
        <v>0</v>
      </c>
      <c r="AX1685" s="224"/>
    </row>
    <row r="1686" spans="40:50" ht="18" customHeight="1" hidden="1">
      <c r="AN1686" s="28"/>
      <c r="AV1686" s="224"/>
      <c r="AW1686" s="219">
        <f t="shared" si="34"/>
        <v>0</v>
      </c>
      <c r="AX1686" s="224"/>
    </row>
    <row r="1687" spans="40:50" ht="18" customHeight="1" hidden="1">
      <c r="AN1687" s="28"/>
      <c r="AV1687" s="224"/>
      <c r="AW1687" s="219">
        <f t="shared" si="34"/>
        <v>0</v>
      </c>
      <c r="AX1687" s="224"/>
    </row>
    <row r="1688" spans="40:50" ht="18" customHeight="1" hidden="1">
      <c r="AN1688" s="28"/>
      <c r="AV1688" s="224"/>
      <c r="AW1688" s="219">
        <f t="shared" si="34"/>
        <v>0</v>
      </c>
      <c r="AX1688" s="224"/>
    </row>
    <row r="1689" spans="40:50" ht="18" customHeight="1" hidden="1">
      <c r="AN1689" s="28"/>
      <c r="AV1689" s="224"/>
      <c r="AW1689" s="219">
        <f t="shared" si="34"/>
        <v>0</v>
      </c>
      <c r="AX1689" s="224"/>
    </row>
    <row r="1690" spans="40:50" ht="18" customHeight="1" hidden="1">
      <c r="AN1690" s="28"/>
      <c r="AV1690" s="224"/>
      <c r="AW1690" s="219">
        <f t="shared" si="34"/>
        <v>0</v>
      </c>
      <c r="AX1690" s="224"/>
    </row>
    <row r="1691" spans="40:50" ht="18" customHeight="1" hidden="1">
      <c r="AN1691" s="28"/>
      <c r="AV1691" s="224"/>
      <c r="AW1691" s="219">
        <f t="shared" si="34"/>
        <v>0</v>
      </c>
      <c r="AX1691" s="224"/>
    </row>
    <row r="1692" spans="40:50" ht="18" customHeight="1" hidden="1">
      <c r="AN1692" s="28"/>
      <c r="AV1692" s="224"/>
      <c r="AW1692" s="219">
        <f t="shared" si="34"/>
        <v>0</v>
      </c>
      <c r="AX1692" s="224"/>
    </row>
    <row r="1693" spans="40:50" ht="18" customHeight="1" hidden="1">
      <c r="AN1693" s="28"/>
      <c r="AV1693" s="224"/>
      <c r="AW1693" s="219">
        <f t="shared" si="34"/>
        <v>0</v>
      </c>
      <c r="AX1693" s="224"/>
    </row>
    <row r="1694" spans="40:50" ht="18" customHeight="1" hidden="1">
      <c r="AN1694" s="28"/>
      <c r="AV1694" s="224"/>
      <c r="AW1694" s="219">
        <f t="shared" si="34"/>
        <v>0</v>
      </c>
      <c r="AX1694" s="224"/>
    </row>
    <row r="1695" spans="40:50" ht="18" customHeight="1" hidden="1">
      <c r="AN1695" s="28"/>
      <c r="AV1695" s="224"/>
      <c r="AW1695" s="219">
        <f t="shared" si="34"/>
        <v>0</v>
      </c>
      <c r="AX1695" s="224"/>
    </row>
    <row r="1696" spans="40:50" ht="18" customHeight="1" hidden="1">
      <c r="AN1696" s="28"/>
      <c r="AV1696" s="224"/>
      <c r="AW1696" s="219">
        <f t="shared" si="34"/>
        <v>0</v>
      </c>
      <c r="AX1696" s="224"/>
    </row>
    <row r="1697" spans="40:50" ht="18" customHeight="1" hidden="1">
      <c r="AN1697" s="28"/>
      <c r="AV1697" s="224"/>
      <c r="AW1697" s="219">
        <f t="shared" si="34"/>
        <v>0</v>
      </c>
      <c r="AX1697" s="224"/>
    </row>
    <row r="1698" spans="40:50" ht="18" customHeight="1" hidden="1">
      <c r="AN1698" s="28"/>
      <c r="AV1698" s="224"/>
      <c r="AW1698" s="219">
        <f t="shared" si="34"/>
        <v>0</v>
      </c>
      <c r="AX1698" s="224"/>
    </row>
    <row r="1699" spans="40:50" ht="18" customHeight="1" hidden="1">
      <c r="AN1699" s="28"/>
      <c r="AV1699" s="224"/>
      <c r="AW1699" s="219">
        <f t="shared" si="34"/>
        <v>0</v>
      </c>
      <c r="AX1699" s="224"/>
    </row>
    <row r="1700" spans="40:50" ht="18" customHeight="1" hidden="1">
      <c r="AN1700" s="28"/>
      <c r="AV1700" s="224"/>
      <c r="AW1700" s="219">
        <f t="shared" si="34"/>
        <v>0</v>
      </c>
      <c r="AX1700" s="224"/>
    </row>
    <row r="1701" spans="40:50" ht="18" customHeight="1" hidden="1">
      <c r="AN1701" s="28"/>
      <c r="AV1701" s="224"/>
      <c r="AW1701" s="219">
        <f t="shared" si="34"/>
        <v>0</v>
      </c>
      <c r="AX1701" s="224"/>
    </row>
    <row r="1702" spans="40:50" ht="18" customHeight="1" hidden="1">
      <c r="AN1702" s="28"/>
      <c r="AV1702" s="224"/>
      <c r="AW1702" s="219">
        <f t="shared" si="34"/>
        <v>0</v>
      </c>
      <c r="AX1702" s="224"/>
    </row>
    <row r="1703" spans="40:50" ht="18" customHeight="1" hidden="1">
      <c r="AN1703" s="28"/>
      <c r="AV1703" s="224"/>
      <c r="AW1703" s="219">
        <f t="shared" si="34"/>
        <v>0</v>
      </c>
      <c r="AX1703" s="224"/>
    </row>
    <row r="1704" spans="40:50" ht="18" customHeight="1" hidden="1">
      <c r="AN1704" s="28"/>
      <c r="AV1704" s="224"/>
      <c r="AW1704" s="219">
        <f t="shared" si="34"/>
        <v>0</v>
      </c>
      <c r="AX1704" s="224"/>
    </row>
    <row r="1705" spans="40:50" ht="18" customHeight="1" hidden="1">
      <c r="AN1705" s="28"/>
      <c r="AV1705" s="224"/>
      <c r="AW1705" s="219">
        <f t="shared" si="34"/>
        <v>0</v>
      </c>
      <c r="AX1705" s="224"/>
    </row>
    <row r="1706" spans="40:50" ht="18" customHeight="1" hidden="1">
      <c r="AN1706" s="28"/>
      <c r="AV1706" s="224"/>
      <c r="AW1706" s="219">
        <f t="shared" si="34"/>
        <v>0</v>
      </c>
      <c r="AX1706" s="224"/>
    </row>
    <row r="1707" spans="40:50" ht="18" customHeight="1" hidden="1">
      <c r="AN1707" s="28"/>
      <c r="AV1707" s="224"/>
      <c r="AW1707" s="219">
        <f t="shared" si="34"/>
        <v>0</v>
      </c>
      <c r="AX1707" s="224"/>
    </row>
    <row r="1708" spans="40:50" ht="18" customHeight="1" hidden="1">
      <c r="AN1708" s="28"/>
      <c r="AV1708" s="224"/>
      <c r="AW1708" s="219">
        <f t="shared" si="34"/>
        <v>0</v>
      </c>
      <c r="AX1708" s="224"/>
    </row>
    <row r="1709" spans="40:50" ht="18" customHeight="1" hidden="1">
      <c r="AN1709" s="28"/>
      <c r="AV1709" s="224"/>
      <c r="AW1709" s="219">
        <f t="shared" si="34"/>
        <v>0</v>
      </c>
      <c r="AX1709" s="224"/>
    </row>
    <row r="1710" spans="40:50" ht="18" customHeight="1" hidden="1">
      <c r="AN1710" s="28"/>
      <c r="AV1710" s="224"/>
      <c r="AW1710" s="219">
        <f t="shared" si="34"/>
        <v>0</v>
      </c>
      <c r="AX1710" s="224"/>
    </row>
    <row r="1711" spans="40:50" ht="18" customHeight="1" hidden="1">
      <c r="AN1711" s="28"/>
      <c r="AV1711" s="224"/>
      <c r="AW1711" s="219">
        <f t="shared" si="34"/>
        <v>0</v>
      </c>
      <c r="AX1711" s="224"/>
    </row>
    <row r="1712" spans="40:50" ht="18" customHeight="1" hidden="1">
      <c r="AN1712" s="28"/>
      <c r="AV1712" s="224"/>
      <c r="AW1712" s="219">
        <f t="shared" si="34"/>
        <v>0</v>
      </c>
      <c r="AX1712" s="224"/>
    </row>
    <row r="1713" spans="40:50" ht="18" customHeight="1" hidden="1">
      <c r="AN1713" s="28"/>
      <c r="AV1713" s="224"/>
      <c r="AW1713" s="219">
        <f t="shared" si="34"/>
        <v>0</v>
      </c>
      <c r="AX1713" s="224"/>
    </row>
    <row r="1714" spans="40:50" ht="18" customHeight="1" hidden="1">
      <c r="AN1714" s="28"/>
      <c r="AV1714" s="224"/>
      <c r="AW1714" s="219">
        <f t="shared" si="34"/>
        <v>0</v>
      </c>
      <c r="AX1714" s="224"/>
    </row>
    <row r="1715" spans="40:50" ht="18" customHeight="1" hidden="1">
      <c r="AN1715" s="28"/>
      <c r="AV1715" s="224"/>
      <c r="AW1715" s="219">
        <f t="shared" si="34"/>
        <v>0</v>
      </c>
      <c r="AX1715" s="224"/>
    </row>
    <row r="1716" spans="40:50" ht="18" customHeight="1" hidden="1">
      <c r="AN1716" s="28"/>
      <c r="AV1716" s="224"/>
      <c r="AW1716" s="219">
        <f t="shared" si="34"/>
        <v>0</v>
      </c>
      <c r="AX1716" s="224"/>
    </row>
    <row r="1717" spans="40:50" ht="18" customHeight="1" hidden="1">
      <c r="AN1717" s="28"/>
      <c r="AV1717" s="224"/>
      <c r="AW1717" s="219">
        <f t="shared" si="34"/>
        <v>0</v>
      </c>
      <c r="AX1717" s="224"/>
    </row>
    <row r="1718" spans="40:50" ht="18" customHeight="1" hidden="1">
      <c r="AN1718" s="28"/>
      <c r="AV1718" s="224"/>
      <c r="AW1718" s="219">
        <f t="shared" si="34"/>
        <v>0</v>
      </c>
      <c r="AX1718" s="224"/>
    </row>
    <row r="1719" spans="40:50" ht="18" customHeight="1" hidden="1">
      <c r="AN1719" s="28"/>
      <c r="AV1719" s="224"/>
      <c r="AW1719" s="219">
        <f t="shared" si="34"/>
        <v>0</v>
      </c>
      <c r="AX1719" s="224"/>
    </row>
    <row r="1720" spans="40:50" ht="18" customHeight="1" hidden="1">
      <c r="AN1720" s="28"/>
      <c r="AV1720" s="224"/>
      <c r="AW1720" s="219">
        <f t="shared" si="34"/>
        <v>0</v>
      </c>
      <c r="AX1720" s="224"/>
    </row>
    <row r="1721" spans="40:50" ht="18" customHeight="1" hidden="1">
      <c r="AN1721" s="28"/>
      <c r="AV1721" s="224"/>
      <c r="AW1721" s="219">
        <f t="shared" si="34"/>
        <v>0</v>
      </c>
      <c r="AX1721" s="224"/>
    </row>
    <row r="1722" spans="40:50" ht="18" customHeight="1" hidden="1">
      <c r="AN1722" s="28"/>
      <c r="AV1722" s="224"/>
      <c r="AW1722" s="219">
        <f t="shared" si="34"/>
        <v>0</v>
      </c>
      <c r="AX1722" s="224"/>
    </row>
    <row r="1723" spans="40:50" ht="18" customHeight="1" hidden="1">
      <c r="AN1723" s="28"/>
      <c r="AV1723" s="224"/>
      <c r="AW1723" s="219">
        <f t="shared" si="34"/>
        <v>0</v>
      </c>
      <c r="AX1723" s="224"/>
    </row>
    <row r="1724" spans="40:50" ht="18" customHeight="1" hidden="1">
      <c r="AN1724" s="28"/>
      <c r="AV1724" s="224"/>
      <c r="AW1724" s="219">
        <f t="shared" si="34"/>
        <v>0</v>
      </c>
      <c r="AX1724" s="224"/>
    </row>
    <row r="1725" spans="40:50" ht="18" customHeight="1" hidden="1">
      <c r="AN1725" s="28"/>
      <c r="AV1725" s="224"/>
      <c r="AW1725" s="219">
        <f t="shared" si="34"/>
        <v>0</v>
      </c>
      <c r="AX1725" s="224"/>
    </row>
    <row r="1726" spans="40:50" ht="18" customHeight="1" hidden="1">
      <c r="AN1726" s="28"/>
      <c r="AV1726" s="224"/>
      <c r="AW1726" s="219">
        <f t="shared" si="34"/>
        <v>0</v>
      </c>
      <c r="AX1726" s="224"/>
    </row>
    <row r="1727" spans="40:50" ht="18" customHeight="1" hidden="1">
      <c r="AN1727" s="28"/>
      <c r="AV1727" s="224"/>
      <c r="AW1727" s="219">
        <f t="shared" si="34"/>
        <v>0</v>
      </c>
      <c r="AX1727" s="224"/>
    </row>
    <row r="1728" spans="40:50" ht="18" customHeight="1" hidden="1">
      <c r="AN1728" s="28"/>
      <c r="AV1728" s="224"/>
      <c r="AW1728" s="219">
        <f t="shared" si="34"/>
        <v>0</v>
      </c>
      <c r="AX1728" s="224"/>
    </row>
    <row r="1729" spans="40:50" ht="18" customHeight="1" hidden="1">
      <c r="AN1729" s="28"/>
      <c r="AV1729" s="224"/>
      <c r="AW1729" s="219">
        <f t="shared" si="34"/>
        <v>0</v>
      </c>
      <c r="AX1729" s="224"/>
    </row>
    <row r="1730" spans="40:50" ht="18" customHeight="1" hidden="1">
      <c r="AN1730" s="28"/>
      <c r="AV1730" s="224"/>
      <c r="AW1730" s="219">
        <f t="shared" si="34"/>
        <v>0</v>
      </c>
      <c r="AX1730" s="224"/>
    </row>
    <row r="1731" spans="40:50" ht="18" customHeight="1" hidden="1">
      <c r="AN1731" s="28"/>
      <c r="AV1731" s="224"/>
      <c r="AW1731" s="219">
        <f t="shared" si="34"/>
        <v>0</v>
      </c>
      <c r="AX1731" s="224"/>
    </row>
    <row r="1732" spans="40:50" ht="18" customHeight="1" hidden="1">
      <c r="AN1732" s="28"/>
      <c r="AV1732" s="224"/>
      <c r="AW1732" s="219">
        <f t="shared" si="34"/>
        <v>0</v>
      </c>
      <c r="AX1732" s="224"/>
    </row>
    <row r="1733" spans="40:50" ht="18" customHeight="1" hidden="1">
      <c r="AN1733" s="28"/>
      <c r="AV1733" s="224"/>
      <c r="AW1733" s="219">
        <f t="shared" si="34"/>
        <v>0</v>
      </c>
      <c r="AX1733" s="224"/>
    </row>
    <row r="1734" spans="40:50" ht="18" customHeight="1" hidden="1">
      <c r="AN1734" s="28"/>
      <c r="AV1734" s="224"/>
      <c r="AW1734" s="219">
        <f t="shared" si="34"/>
        <v>0</v>
      </c>
      <c r="AX1734" s="224"/>
    </row>
    <row r="1735" spans="40:50" ht="18" customHeight="1" hidden="1">
      <c r="AN1735" s="28"/>
      <c r="AV1735" s="224"/>
      <c r="AW1735" s="219">
        <f t="shared" si="34"/>
        <v>0</v>
      </c>
      <c r="AX1735" s="224"/>
    </row>
    <row r="1736" spans="48:50" ht="19.5" customHeight="1">
      <c r="AV1736" s="224"/>
      <c r="AW1736" s="219" t="e">
        <f>ROUND((AN74),0)</f>
        <v>#VALUE!</v>
      </c>
      <c r="AX1736" s="224"/>
    </row>
    <row r="1737" spans="48:50" ht="19.5" customHeight="1">
      <c r="AV1737" s="224"/>
      <c r="AW1737" s="219" t="e">
        <f>ROUND((AN75),0)</f>
        <v>#VALUE!</v>
      </c>
      <c r="AX1737" s="224"/>
    </row>
  </sheetData>
  <sheetProtection password="DA93" sheet="1"/>
  <mergeCells count="21">
    <mergeCell ref="AV6:AX6"/>
    <mergeCell ref="T3:W3"/>
    <mergeCell ref="X3:Y3"/>
    <mergeCell ref="AM4:AN4"/>
    <mergeCell ref="B5:C5"/>
    <mergeCell ref="B3:C3"/>
    <mergeCell ref="N3:P3"/>
    <mergeCell ref="G3:J3"/>
    <mergeCell ref="B4:C4"/>
    <mergeCell ref="Q3:R3"/>
    <mergeCell ref="D3:E3"/>
    <mergeCell ref="C1:AN1"/>
    <mergeCell ref="AK3:AM3"/>
    <mergeCell ref="U2:X2"/>
    <mergeCell ref="Y2:AM2"/>
    <mergeCell ref="K3:L3"/>
    <mergeCell ref="D2:J2"/>
    <mergeCell ref="L2:N2"/>
    <mergeCell ref="B2:C2"/>
    <mergeCell ref="R2:T2"/>
    <mergeCell ref="O2:P2"/>
  </mergeCells>
  <printOptions/>
  <pageMargins left="0.23622041940689087" right="0.5118110775947571" top="0.3543306887149811" bottom="0.19685041904449463" header="0.4330708384513855" footer="0"/>
  <pageSetup firstPageNumber="1" useFirstPageNumber="1"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/>
  <dimension ref="A1:AT38"/>
  <sheetViews>
    <sheetView showGridLines="0" zoomScalePageLayoutView="0" workbookViewId="0" topLeftCell="A6">
      <selection activeCell="AK19" sqref="AK19"/>
    </sheetView>
  </sheetViews>
  <sheetFormatPr defaultColWidth="10.296875" defaultRowHeight="19.5" customHeight="1"/>
  <cols>
    <col min="1" max="1" width="5.296875" style="1" customWidth="1"/>
    <col min="2" max="2" width="18.5" style="1" customWidth="1"/>
    <col min="3" max="3" width="4.69921875" style="1" customWidth="1"/>
    <col min="4" max="14" width="4.5" style="1" customWidth="1"/>
    <col min="15" max="15" width="4.19921875" style="1" customWidth="1"/>
    <col min="16" max="16" width="4" style="1" customWidth="1"/>
    <col min="17" max="17" width="4.296875" style="1" customWidth="1"/>
    <col min="18" max="18" width="4" style="1" customWidth="1"/>
    <col min="19" max="20" width="3.796875" style="1" customWidth="1"/>
    <col min="21" max="21" width="5" style="1" customWidth="1"/>
    <col min="22" max="22" width="3.796875" style="1" customWidth="1"/>
    <col min="23" max="23" width="4" style="1" customWidth="1"/>
    <col min="24" max="24" width="3.5" style="1" customWidth="1"/>
    <col min="25" max="31" width="3.796875" style="1" customWidth="1"/>
    <col min="32" max="32" width="3.5" style="1" customWidth="1"/>
    <col min="33" max="38" width="4.296875" style="1" customWidth="1"/>
    <col min="39" max="39" width="4.296875" style="0" customWidth="1"/>
    <col min="40" max="46" width="7.5" style="1" customWidth="1"/>
    <col min="47" max="16384" width="10.296875" style="1" customWidth="1"/>
  </cols>
  <sheetData>
    <row r="1" spans="1:46" ht="30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N1" s="28"/>
      <c r="AO1" s="28"/>
      <c r="AP1" s="28"/>
      <c r="AQ1" s="28"/>
      <c r="AR1" s="28"/>
      <c r="AS1" s="28"/>
      <c r="AT1" s="35"/>
    </row>
    <row r="2" spans="1:46" ht="20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N2" s="28"/>
      <c r="AO2" s="28"/>
      <c r="AP2" s="28"/>
      <c r="AQ2" s="28"/>
      <c r="AR2" s="28"/>
      <c r="AS2" s="28"/>
      <c r="AT2" s="35"/>
    </row>
    <row r="3" spans="1:46" ht="20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N3" s="28"/>
      <c r="AO3" s="28"/>
      <c r="AP3" s="28"/>
      <c r="AQ3" s="28"/>
      <c r="AR3" s="28"/>
      <c r="AS3" s="28"/>
      <c r="AT3" s="35"/>
    </row>
    <row r="4" spans="1:46" ht="20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N4" s="28"/>
      <c r="AO4" s="28"/>
      <c r="AP4" s="28"/>
      <c r="AQ4" s="28"/>
      <c r="AR4" s="28"/>
      <c r="AS4" s="28"/>
      <c r="AT4" s="35"/>
    </row>
    <row r="5" spans="1:46" ht="43.5" customHeight="1">
      <c r="A5" s="28"/>
      <c r="B5" s="273" t="s">
        <v>13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4"/>
      <c r="AH5" s="274"/>
      <c r="AI5" s="274"/>
      <c r="AJ5" s="274"/>
      <c r="AK5" s="274"/>
      <c r="AL5" s="28"/>
      <c r="AN5" s="28"/>
      <c r="AO5" s="28"/>
      <c r="AP5" s="28"/>
      <c r="AQ5" s="28"/>
      <c r="AR5" s="28"/>
      <c r="AS5" s="28"/>
      <c r="AT5" s="35"/>
    </row>
    <row r="6" spans="1:46" ht="20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N6" s="28"/>
      <c r="AO6" s="28"/>
      <c r="AP6" s="28"/>
      <c r="AQ6" s="28"/>
      <c r="AR6" s="28"/>
      <c r="AS6" s="28"/>
      <c r="AT6" s="35"/>
    </row>
    <row r="7" spans="1:46" ht="21" customHeight="1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N7" s="179"/>
      <c r="AO7" s="180"/>
      <c r="AP7" s="180"/>
      <c r="AQ7" s="180"/>
      <c r="AR7" s="180"/>
      <c r="AS7" s="180"/>
      <c r="AT7" s="181"/>
    </row>
    <row r="8" spans="1:46" ht="18" customHeight="1" thickBot="1">
      <c r="A8" s="41"/>
      <c r="B8" s="269" t="s">
        <v>14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1"/>
      <c r="AH8" s="271"/>
      <c r="AI8" s="271"/>
      <c r="AJ8" s="271"/>
      <c r="AK8" s="272"/>
      <c r="AL8" s="28"/>
      <c r="AN8" s="182"/>
      <c r="AO8" s="276" t="s">
        <v>15</v>
      </c>
      <c r="AP8" s="277"/>
      <c r="AQ8" s="277"/>
      <c r="AR8" s="277"/>
      <c r="AS8" s="277"/>
      <c r="AT8" s="278"/>
    </row>
    <row r="9" spans="1:46" ht="13.5" customHeight="1">
      <c r="A9" s="28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28"/>
      <c r="AH9" s="28"/>
      <c r="AI9" s="28"/>
      <c r="AJ9" s="28"/>
      <c r="AK9" s="28"/>
      <c r="AL9" s="28"/>
      <c r="AN9" s="179"/>
      <c r="AO9" s="183"/>
      <c r="AP9" s="184"/>
      <c r="AQ9" s="184"/>
      <c r="AR9" s="184"/>
      <c r="AS9" s="183"/>
      <c r="AT9" s="185"/>
    </row>
    <row r="10" spans="1:46" ht="15.75" customHeight="1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5"/>
      <c r="AL10" s="28"/>
      <c r="AN10" s="179"/>
      <c r="AO10" s="186"/>
      <c r="AP10" s="170" t="s">
        <v>16</v>
      </c>
      <c r="AQ10" s="171" t="s">
        <v>8</v>
      </c>
      <c r="AR10" s="172" t="s">
        <v>17</v>
      </c>
      <c r="AS10" s="187"/>
      <c r="AT10" s="188"/>
    </row>
    <row r="11" spans="1:46" ht="15.75" customHeight="1">
      <c r="A11" s="41"/>
      <c r="B11" s="46"/>
      <c r="C11" s="63" t="str">
        <f>IF(Tabela!D4="","",Tabela!D4)</f>
        <v>1.1.1</v>
      </c>
      <c r="D11" s="63" t="str">
        <f>IF(Tabela!E4="","",Tabela!E4)</f>
        <v>1.1.2</v>
      </c>
      <c r="E11" s="63" t="str">
        <f>IF(Tabela!F4="","",Tabela!F4)</f>
        <v>1.2</v>
      </c>
      <c r="F11" s="63" t="str">
        <f>IF(Tabela!G4="","",Tabela!G4)</f>
        <v>1.3.1</v>
      </c>
      <c r="G11" s="63" t="str">
        <f>IF(Tabela!H4="","",Tabela!H4)</f>
        <v>1.4</v>
      </c>
      <c r="H11" s="63" t="str">
        <f>IF(Tabela!I4="","",Tabela!I4)</f>
        <v>1.1</v>
      </c>
      <c r="I11" s="63" t="str">
        <f>IF(Tabela!J4="","",Tabela!J4)</f>
        <v>1.2</v>
      </c>
      <c r="J11" s="63" t="str">
        <f>IF(Tabela!K4="","",Tabela!K4)</f>
        <v>1.3</v>
      </c>
      <c r="K11" s="63" t="str">
        <f>IF(Tabela!L4="","",Tabela!L4)</f>
        <v>1.1.1</v>
      </c>
      <c r="L11" s="63" t="str">
        <f>IF(Tabela!M4="","",Tabela!M4)</f>
        <v>1.2.1</v>
      </c>
      <c r="M11" s="63" t="str">
        <f>IF(Tabela!N4="","",Tabela!N4)</f>
        <v>1.2.2</v>
      </c>
      <c r="N11" s="63" t="str">
        <f>IF(Tabela!O4="","",Tabela!O4)</f>
        <v>1.2.3</v>
      </c>
      <c r="O11" s="63" t="str">
        <f>IF(Tabela!P4="","",Tabela!P4)</f>
        <v>2.1</v>
      </c>
      <c r="P11" s="63" t="str">
        <f>IF(Tabela!Q4="","",Tabela!Q4)</f>
        <v>3.1</v>
      </c>
      <c r="Q11" s="63">
        <f>IF(Tabela!R4="","",Tabela!R4)</f>
        <v>1</v>
      </c>
      <c r="R11" s="63" t="str">
        <f>IF(Tabela!S4="","",Tabela!S4)</f>
        <v>2.1</v>
      </c>
      <c r="S11" s="63" t="str">
        <f>IF(Tabela!T4="","",Tabela!T4)</f>
        <v>3.1</v>
      </c>
      <c r="T11" s="63" t="str">
        <f>IF(Tabela!U4="","",Tabela!U4)</f>
        <v>1.1.1</v>
      </c>
      <c r="U11" s="63" t="str">
        <f>IF(Tabela!V4="","",Tabela!V4)</f>
        <v>1.2</v>
      </c>
      <c r="V11" s="63" t="str">
        <f>IF(Tabela!W4="","",Tabela!W4)</f>
        <v>1.3</v>
      </c>
      <c r="W11" s="63" t="str">
        <f>IF(Tabela!X4="","",Tabela!X4)</f>
        <v>1.1.1</v>
      </c>
      <c r="X11" s="63" t="str">
        <f>IF(Tabela!Y4="","",Tabela!Y4)</f>
        <v>1.1.2</v>
      </c>
      <c r="Y11" s="63">
        <f>IF(Tabela!Z4="","",Tabela!Z4)</f>
      </c>
      <c r="Z11" s="63">
        <f>IF(Tabela!AA4="","",Tabela!AA4)</f>
      </c>
      <c r="AA11" s="63">
        <f>IF(Tabela!AB4="","",Tabela!AB4)</f>
      </c>
      <c r="AB11" s="63">
        <f>IF(Tabela!AC4="","",Tabela!AC4)</f>
      </c>
      <c r="AC11" s="63">
        <f>IF(Tabela!AD4="","",Tabela!AD4)</f>
      </c>
      <c r="AD11" s="63">
        <f>IF(Tabela!AE4="","",Tabela!AE4)</f>
      </c>
      <c r="AE11" s="63">
        <f>IF(Tabela!AF4="","",Tabela!AF4)</f>
      </c>
      <c r="AF11" s="63">
        <f>IF(Tabela!AG4="","",Tabela!AG4)</f>
      </c>
      <c r="AG11" s="63">
        <f>IF(Tabela!AH4="","",Tabela!AH4)</f>
      </c>
      <c r="AH11" s="63">
        <f>IF(Tabela!AI4="","",Tabela!AI4)</f>
      </c>
      <c r="AI11" s="63">
        <f>IF(Tabela!AJ4="","",Tabela!AJ4)</f>
      </c>
      <c r="AJ11" s="63">
        <f>IF(Tabela!AK4="","",Tabela!AK4)</f>
      </c>
      <c r="AK11" s="63">
        <f>IF(Tabela!AL4="","",Tabela!AL4)</f>
      </c>
      <c r="AL11" s="28"/>
      <c r="AN11" s="179"/>
      <c r="AO11" s="186"/>
      <c r="AP11" s="173" t="s">
        <v>18</v>
      </c>
      <c r="AQ11" s="174">
        <f>COUNTIF(Tabela!$AW$8:$AW$40,"0")</f>
        <v>0</v>
      </c>
      <c r="AR11" s="175">
        <f>AQ11/Tabela!$AN$3*100</f>
        <v>0</v>
      </c>
      <c r="AS11" s="187"/>
      <c r="AT11" s="188"/>
    </row>
    <row r="12" spans="1:46" ht="15.75" customHeight="1">
      <c r="A12" s="41"/>
      <c r="B12" s="46"/>
      <c r="C12" s="63">
        <f>IF(Tabela!D5="","",Tabela!D5)</f>
        <v>6</v>
      </c>
      <c r="D12" s="63">
        <f>IF(Tabela!E5="","",Tabela!E5)</f>
        <v>6</v>
      </c>
      <c r="E12" s="63">
        <f>IF(Tabela!F5="","",Tabela!F5)</f>
        <v>8</v>
      </c>
      <c r="F12" s="63">
        <f>IF(Tabela!G5="","",Tabela!G5)</f>
        <v>6</v>
      </c>
      <c r="G12" s="63">
        <f>IF(Tabela!H5="","",Tabela!H5)</f>
        <v>10</v>
      </c>
      <c r="H12" s="63">
        <f>IF(Tabela!I5="","",Tabela!I5)</f>
        <v>18</v>
      </c>
      <c r="I12" s="63">
        <f>IF(Tabela!J5="","",Tabela!J5)</f>
        <v>15</v>
      </c>
      <c r="J12" s="63">
        <f>IF(Tabela!K5="","",Tabela!K5)</f>
        <v>10</v>
      </c>
      <c r="K12" s="63">
        <f>IF(Tabela!L5="","",Tabela!L5)</f>
        <v>6</v>
      </c>
      <c r="L12" s="63">
        <f>IF(Tabela!M5="","",Tabela!M5)</f>
        <v>6</v>
      </c>
      <c r="M12" s="63">
        <f>IF(Tabela!N5="","",Tabela!N5)</f>
        <v>6</v>
      </c>
      <c r="N12" s="63">
        <f>IF(Tabela!O5="","",Tabela!O5)</f>
        <v>6</v>
      </c>
      <c r="O12" s="63">
        <f>IF(Tabela!P5="","",Tabela!P5)</f>
        <v>10</v>
      </c>
      <c r="P12" s="63">
        <f>IF(Tabela!Q5="","",Tabela!Q5)</f>
        <v>10</v>
      </c>
      <c r="Q12" s="63">
        <f>IF(Tabela!R5="","",Tabela!R5)</f>
        <v>8</v>
      </c>
      <c r="R12" s="63">
        <f>IF(Tabela!S5="","",Tabela!S5)</f>
        <v>10</v>
      </c>
      <c r="S12" s="63">
        <f>IF(Tabela!T5="","",Tabela!T5)</f>
        <v>15</v>
      </c>
      <c r="T12" s="63">
        <f>IF(Tabela!U5="","",Tabela!U5)</f>
        <v>6</v>
      </c>
      <c r="U12" s="63">
        <f>IF(Tabela!V5="","",Tabela!V5)</f>
        <v>9</v>
      </c>
      <c r="V12" s="63">
        <f>IF(Tabela!W5="","",Tabela!W5)</f>
        <v>9</v>
      </c>
      <c r="W12" s="63">
        <f>IF(Tabela!X5="","",Tabela!X5)</f>
        <v>10</v>
      </c>
      <c r="X12" s="63">
        <f>IF(Tabela!Y5="","",Tabela!Y5)</f>
        <v>10</v>
      </c>
      <c r="Y12" s="63">
        <f>IF(Tabela!Z5="","",Tabela!Z5)</f>
      </c>
      <c r="Z12" s="63">
        <f>IF(Tabela!AA5="","",Tabela!AA5)</f>
      </c>
      <c r="AA12" s="63">
        <f>IF(Tabela!AB5="","",Tabela!AB5)</f>
      </c>
      <c r="AB12" s="63">
        <f>IF(Tabela!AC5="","",Tabela!AC5)</f>
      </c>
      <c r="AC12" s="63">
        <f>IF(Tabela!AD5="","",Tabela!AD5)</f>
      </c>
      <c r="AD12" s="63">
        <f>IF(Tabela!AE5="","",Tabela!AE5)</f>
      </c>
      <c r="AE12" s="63">
        <f>IF(Tabela!AF5="","",Tabela!AF5)</f>
      </c>
      <c r="AF12" s="63">
        <f>IF(Tabela!AG5="","",Tabela!AG5)</f>
      </c>
      <c r="AG12" s="63">
        <f>IF(Tabela!AH5="","",Tabela!AH5)</f>
      </c>
      <c r="AH12" s="63">
        <f>IF(Tabela!AI5="","",Tabela!AI5)</f>
      </c>
      <c r="AI12" s="63">
        <f>IF(Tabela!AJ5="","",Tabela!AJ5)</f>
      </c>
      <c r="AJ12" s="63">
        <f>IF(Tabela!AK5="","",Tabela!AK5)</f>
      </c>
      <c r="AK12" s="63">
        <f>IF(Tabela!AL5="","",Tabela!AL5)</f>
      </c>
      <c r="AL12" s="74"/>
      <c r="AN12" s="179"/>
      <c r="AO12" s="186"/>
      <c r="AP12" s="173" t="s">
        <v>19</v>
      </c>
      <c r="AQ12" s="174">
        <f>COUNTIF(Tabela!$AW$8:$AW$40,"1")</f>
        <v>0</v>
      </c>
      <c r="AR12" s="175">
        <f>AQ12/Tabela!$AN$3*100</f>
        <v>0</v>
      </c>
      <c r="AS12" s="187"/>
      <c r="AT12" s="188"/>
    </row>
    <row r="13" spans="1:46" ht="13.5" customHeight="1">
      <c r="A13" s="41"/>
      <c r="B13" s="47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6"/>
      <c r="AL13" s="28"/>
      <c r="AN13" s="179"/>
      <c r="AO13" s="186"/>
      <c r="AP13" s="173" t="s">
        <v>20</v>
      </c>
      <c r="AQ13" s="174">
        <f>COUNTIF(Tabela!$AW$8:$AW$40,"2")</f>
        <v>0</v>
      </c>
      <c r="AR13" s="175">
        <f>AQ13/Tabela!$AN$3*100</f>
        <v>0</v>
      </c>
      <c r="AS13" s="187"/>
      <c r="AT13" s="188"/>
    </row>
    <row r="14" spans="1:46" ht="13.5" customHeight="1">
      <c r="A14" s="41"/>
      <c r="B14" s="47" t="s">
        <v>21</v>
      </c>
      <c r="C14" s="67">
        <f>IF(C11="","",COUNTIF(Tabela!D6:D75,C12)/Tabela!$AN$3*100)</f>
        <v>0</v>
      </c>
      <c r="D14" s="67">
        <f>IF(D11="","",COUNTIF(Tabela!E6:E75,D12)/Tabela!$AN$3*100)</f>
        <v>100</v>
      </c>
      <c r="E14" s="67">
        <f>IF(E11="","",COUNTIF(Tabela!F6:F75,E12)/Tabela!$AN$3*100)</f>
        <v>0</v>
      </c>
      <c r="F14" s="67">
        <f>IF(F11="","",COUNTIF(Tabela!G6:G75,F12)/Tabela!$AN$3*100)</f>
        <v>100</v>
      </c>
      <c r="G14" s="67">
        <f>IF(G11="","",COUNTIF(Tabela!H6:H75,G12)/Tabela!$AN$3*100)</f>
        <v>0</v>
      </c>
      <c r="H14" s="67">
        <f>IF(H11="","",COUNTIF(Tabela!I6:I75,H12)/Tabela!$AN$3*100)</f>
        <v>0</v>
      </c>
      <c r="I14" s="67">
        <f>IF(I11="","",COUNTIF(Tabela!J6:J75,I12)/Tabela!$AN$3*100)</f>
        <v>0</v>
      </c>
      <c r="J14" s="67">
        <f>IF(J11="","",COUNTIF(Tabela!K6:K75,J12)/Tabela!$AN$3*100)</f>
        <v>0</v>
      </c>
      <c r="K14" s="67">
        <f>IF(K11="","",COUNTIF(Tabela!L6:L75,K12)/Tabela!$AN$3*100)</f>
        <v>0</v>
      </c>
      <c r="L14" s="67">
        <f>IF(L11="","",COUNTIF(Tabela!M6:M75,L12)/Tabela!$AN$3*100)</f>
        <v>0</v>
      </c>
      <c r="M14" s="67">
        <f>IF(M11="","",COUNTIF(Tabela!N6:N75,M12)/Tabela!$AN$3*100)</f>
        <v>100</v>
      </c>
      <c r="N14" s="67">
        <f>IF(N11="","",COUNTIF(Tabela!O6:O75,N12)/Tabela!$AN$3*100)</f>
        <v>100</v>
      </c>
      <c r="O14" s="67">
        <f>IF(O11="","",COUNTIF(Tabela!P6:P75,O12)/Tabela!$AN$3*100)</f>
        <v>0</v>
      </c>
      <c r="P14" s="67">
        <f>IF(P11="","",COUNTIF(Tabela!Q6:Q75,P12)/Tabela!$AN$3*100)</f>
        <v>0</v>
      </c>
      <c r="Q14" s="67">
        <f>IF(Q11="","",COUNTIF(Tabela!R6:R75,Q12)/Tabela!$AN$3*100)</f>
        <v>100</v>
      </c>
      <c r="R14" s="67">
        <f>IF(R11="","",COUNTIF(Tabela!S6:S75,R12)/Tabela!$AN$3*100)</f>
        <v>100</v>
      </c>
      <c r="S14" s="67">
        <f>IF(S11="","",COUNTIF(Tabela!T6:T75,S12)/Tabela!$AN$3*100)</f>
        <v>100</v>
      </c>
      <c r="T14" s="67">
        <f>IF(T11="","",COUNTIF(Tabela!U6:U75,T12)/Tabela!$AN$3*100)</f>
        <v>100</v>
      </c>
      <c r="U14" s="67">
        <f>IF(U11="","",COUNTIF(Tabela!V6:V75,U12)/Tabela!$AN$3*100)</f>
        <v>0</v>
      </c>
      <c r="V14" s="67">
        <f>IF(V11="","",COUNTIF(Tabela!W6:W75,V12)/Tabela!$AN$3*100)</f>
        <v>0</v>
      </c>
      <c r="W14" s="67">
        <f>IF(W11="","",COUNTIF(Tabela!X6:X75,W12)/Tabela!$AN$3*100)</f>
        <v>100</v>
      </c>
      <c r="X14" s="67">
        <f>IF(X11="","",COUNTIF(Tabela!Y6:Y75,X12)/Tabela!$AN$3*100)</f>
        <v>0</v>
      </c>
      <c r="Y14" s="67">
        <f>IF(Y11="","",COUNTIF(Tabela!Z6:Z75,Y12)/Tabela!$AN$3*100)</f>
      </c>
      <c r="Z14" s="67">
        <f>IF(Z11="","",COUNTIF(Tabela!AA6:AA75,Z12)/Tabela!$AN$3*100)</f>
      </c>
      <c r="AA14" s="67">
        <f>IF(AA11="","",COUNTIF(Tabela!AB6:AB75,AA12)/Tabela!$AN$3*100)</f>
      </c>
      <c r="AB14" s="67">
        <f>IF(AB11="","",COUNTIF(Tabela!AC6:AC75,AB12)/Tabela!$AN$3*100)</f>
      </c>
      <c r="AC14" s="67">
        <f>IF(AC11="","",COUNTIF(Tabela!AD6:AD75,AC12)/Tabela!$AN$3*100)</f>
      </c>
      <c r="AD14" s="67">
        <f>IF(AD11="","",COUNTIF(Tabela!AE6:AE75,AD12)/Tabela!$AN$3*100)</f>
      </c>
      <c r="AE14" s="67">
        <f>IF(AE11="","",COUNTIF(Tabela!AF6:AF75,AE12)/Tabela!$AN$3*100)</f>
      </c>
      <c r="AF14" s="67">
        <f>IF(AF11="","",COUNTIF(Tabela!AG6:AG75,AF12)/Tabela!$AN$3*100)</f>
      </c>
      <c r="AG14" s="67">
        <f>IF(AG11="","",COUNTIF(Tabela!AH6:AH75,AG12)/Tabela!$AN$3*100)</f>
      </c>
      <c r="AH14" s="67">
        <f>IF(AH11="","",COUNTIF(Tabela!AI6:AI75,AH12)/Tabela!$AN$3*100)</f>
      </c>
      <c r="AI14" s="67">
        <f>IF(AI11="","",COUNTIF(Tabela!AJ6:AJ75,AI12)/Tabela!$AN$3*100)</f>
      </c>
      <c r="AJ14" s="67">
        <f>IF(AJ11="","",COUNTIF(Tabela!AK6:AK75,AJ12)/Tabela!$AN$3*100)</f>
      </c>
      <c r="AK14" s="67">
        <f>IF(AK11="","",COUNTIF(Tabela!AL6:AL75,AK12)/Tabela!$AN$3*100)</f>
      </c>
      <c r="AL14" s="28"/>
      <c r="AN14" s="179"/>
      <c r="AO14" s="186"/>
      <c r="AP14" s="173" t="s">
        <v>22</v>
      </c>
      <c r="AQ14" s="174">
        <f>COUNTIF(Tabela!$AW$8:$AW$40,"3")</f>
        <v>0</v>
      </c>
      <c r="AR14" s="175">
        <f>AQ14/Tabela!$AN$3*100</f>
        <v>0</v>
      </c>
      <c r="AS14" s="187"/>
      <c r="AT14" s="188"/>
    </row>
    <row r="15" spans="1:46" ht="13.5">
      <c r="A15" s="41"/>
      <c r="B15" s="47"/>
      <c r="C15" s="279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1"/>
      <c r="AL15" s="28"/>
      <c r="AN15" s="179"/>
      <c r="AO15" s="186"/>
      <c r="AP15" s="173" t="s">
        <v>23</v>
      </c>
      <c r="AQ15" s="174">
        <f>COUNTIF(Tabela!$AW$8:$AW$40,"4")</f>
        <v>0</v>
      </c>
      <c r="AR15" s="175">
        <f>AQ15/Tabela!$AN$3*100</f>
        <v>0</v>
      </c>
      <c r="AS15" s="187"/>
      <c r="AT15" s="188"/>
    </row>
    <row r="16" spans="1:46" ht="13.5">
      <c r="A16" s="41"/>
      <c r="B16" s="47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1"/>
      <c r="AL16" s="28"/>
      <c r="AN16" s="179"/>
      <c r="AO16" s="186"/>
      <c r="AP16" s="173" t="s">
        <v>24</v>
      </c>
      <c r="AQ16" s="174">
        <f>COUNTIF(Tabela!$AW$8:$AW$40,"5")</f>
        <v>0</v>
      </c>
      <c r="AR16" s="175">
        <f>AQ16/Tabela!$AN$3*100</f>
        <v>0</v>
      </c>
      <c r="AS16" s="187"/>
      <c r="AT16" s="188"/>
    </row>
    <row r="17" spans="1:46" ht="13.5">
      <c r="A17" s="41"/>
      <c r="B17" s="47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1"/>
      <c r="AL17" s="28"/>
      <c r="AN17" s="179"/>
      <c r="AO17" s="186"/>
      <c r="AP17" s="173" t="s">
        <v>25</v>
      </c>
      <c r="AQ17" s="174">
        <f>COUNTIF(Tabela!$AW$8:$AW$40,"6")</f>
        <v>0</v>
      </c>
      <c r="AR17" s="175">
        <f>AQ17/Tabela!$AN$3*100</f>
        <v>0</v>
      </c>
      <c r="AS17" s="187"/>
      <c r="AT17" s="188"/>
    </row>
    <row r="18" spans="1:46" ht="7.5" customHeight="1">
      <c r="A18" s="41"/>
      <c r="B18" s="47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1"/>
      <c r="AL18" s="28"/>
      <c r="AN18" s="179"/>
      <c r="AO18" s="186"/>
      <c r="AP18" s="173" t="s">
        <v>26</v>
      </c>
      <c r="AQ18" s="174">
        <f>COUNTIF(Tabela!$AW$8:$AW$40,"7")</f>
        <v>0</v>
      </c>
      <c r="AR18" s="175">
        <f>AQ18/Tabela!$AN$3*100</f>
        <v>0</v>
      </c>
      <c r="AS18" s="187"/>
      <c r="AT18" s="188"/>
    </row>
    <row r="19" spans="1:46" ht="13.5" customHeight="1">
      <c r="A19" s="41"/>
      <c r="B19" s="47" t="s">
        <v>27</v>
      </c>
      <c r="C19" s="67">
        <f>IF(C11="","",COUNTIF(Tabela!D6:D75,"0")/Tabela!$AN$3*100)</f>
        <v>0</v>
      </c>
      <c r="D19" s="67">
        <f>IF(D11="","",COUNTIF(Tabela!E6:E75,"0")/Tabela!$AN$3*100)</f>
        <v>0</v>
      </c>
      <c r="E19" s="67">
        <f>IF(E11="","",COUNTIF(Tabela!F6:F75,"0")/Tabela!$AN$3*100)</f>
        <v>0</v>
      </c>
      <c r="F19" s="67">
        <f>IF(F11="","",COUNTIF(Tabela!G6:G75,"0")/Tabela!$AN$3*100)</f>
        <v>0</v>
      </c>
      <c r="G19" s="67">
        <f>IF(G11="","",COUNTIF(Tabela!H6:H75,"0")/Tabela!$AN$3*100)</f>
        <v>0</v>
      </c>
      <c r="H19" s="67">
        <f>IF(H11="","",COUNTIF(Tabela!I6:I75,"0")/Tabela!$AN$3*100)</f>
        <v>0</v>
      </c>
      <c r="I19" s="67">
        <f>IF(I11="","",COUNTIF(Tabela!J6:J75,"0")/Tabela!$AN$3*100)</f>
        <v>0</v>
      </c>
      <c r="J19" s="67">
        <f>IF(J11="","",COUNTIF(Tabela!K6:K75,"0")/Tabela!$AN$3*100)</f>
        <v>0</v>
      </c>
      <c r="K19" s="67">
        <f>IF(K11="","",COUNTIF(Tabela!L6:L75,"0")/Tabela!$AN$3*100)</f>
        <v>0</v>
      </c>
      <c r="L19" s="67">
        <f>IF(L11="","",COUNTIF(Tabela!M6:M75,"0")/Tabela!$AN$3*100)</f>
        <v>0</v>
      </c>
      <c r="M19" s="67">
        <f>IF(M11="","",COUNTIF(Tabela!N6:N75,"0")/Tabela!$AN$3*100)</f>
        <v>0</v>
      </c>
      <c r="N19" s="67">
        <f>IF(N11="","",COUNTIF(Tabela!O6:O75,"0")/Tabela!$AN$3*100)</f>
        <v>0</v>
      </c>
      <c r="O19" s="67">
        <f>IF(O11="","",COUNTIF(Tabela!P6:P75,"0")/Tabela!$AN$3*100)</f>
        <v>0</v>
      </c>
      <c r="P19" s="67">
        <f>IF(P11="","",COUNTIF(Tabela!Q6:Q75,"0")/Tabela!$AN$3*100)</f>
        <v>0</v>
      </c>
      <c r="Q19" s="67">
        <f>IF(Q11="","",COUNTIF(Tabela!R6:R75,"0")/Tabela!$AN$3*100)</f>
        <v>0</v>
      </c>
      <c r="R19" s="67">
        <f>IF(R11="","",COUNTIF(Tabela!S6:S75,"0")/Tabela!$AN$3*100)</f>
        <v>0</v>
      </c>
      <c r="S19" s="67">
        <f>IF(S11="","",COUNTIF(Tabela!T6:T75,"0")/Tabela!$AN$3*100)</f>
        <v>0</v>
      </c>
      <c r="T19" s="67">
        <f>IF(T11="","",COUNTIF(Tabela!U6:U75,"0")/Tabela!$AN$3*100)</f>
        <v>0</v>
      </c>
      <c r="U19" s="67">
        <f>IF(U11="","",COUNTIF(Tabela!V6:V75,"0")/Tabela!$AN$3*100)</f>
        <v>0</v>
      </c>
      <c r="V19" s="67">
        <f>IF(V11="","",COUNTIF(Tabela!W6:W75,"0")/Tabela!$AN$3*100)</f>
        <v>0</v>
      </c>
      <c r="W19" s="67">
        <f>IF(W11="","",COUNTIF(Tabela!X6:X75,"0")/Tabela!$AN$3*100)</f>
        <v>0</v>
      </c>
      <c r="X19" s="67">
        <f>IF(X11="","",COUNTIF(Tabela!Y6:Y75,"0")/Tabela!$AN$3*100)</f>
        <v>0</v>
      </c>
      <c r="Y19" s="67">
        <f>IF(Y11="","",COUNTIF(Tabela!Z6:Z75,"0")/Tabela!$AN$3*100)</f>
      </c>
      <c r="Z19" s="67">
        <f>IF(Z11="","",COUNTIF(Tabela!AA6:AA75,"0")/Tabela!$AN$3*100)</f>
      </c>
      <c r="AA19" s="67">
        <f>IF(AA11="","",COUNTIF(Tabela!AB6:AB75,"0")/Tabela!$AN$3*100)</f>
      </c>
      <c r="AB19" s="67">
        <f>IF(AB11="","",COUNTIF(Tabela!AC6:AC75,"0")/Tabela!$AN$3*100)</f>
      </c>
      <c r="AC19" s="67">
        <f>IF(AC11="","",COUNTIF(Tabela!AD6:AD75,"0")/Tabela!$AN$3*100)</f>
      </c>
      <c r="AD19" s="67">
        <f>IF(AD11="","",COUNTIF(Tabela!AE6:AE75,"0")/Tabela!$AN$3*100)</f>
      </c>
      <c r="AE19" s="67">
        <f>IF(AE11="","",COUNTIF(Tabela!AF6:AF75,"0")/Tabela!$AN$3*100)</f>
      </c>
      <c r="AF19" s="67">
        <f>IF(AF11="","",COUNTIF(Tabela!AG6:AG75,"0")/Tabela!$AN$3*100)</f>
      </c>
      <c r="AG19" s="67">
        <f>IF(AG11="","",COUNTIF(Tabela!AH6:AH75,"0")/Tabela!$AN$3*100)</f>
      </c>
      <c r="AH19" s="67">
        <f>IF(AH11="","",COUNTIF(Tabela!AI6:AI75,"0")/Tabela!$AN$3*100)</f>
      </c>
      <c r="AI19" s="67">
        <f>IF(AI11="","",COUNTIF(Tabela!AJ6:AJ75,"0")/Tabela!$AN$3*100)</f>
      </c>
      <c r="AJ19" s="67">
        <f>IF(AJ11="","",COUNTIF(Tabela!AK6:AK75,"0")/Tabela!$AN$3*100)</f>
      </c>
      <c r="AK19" s="67">
        <f>IF(AK11="","",COUNTIF(Tabela!AL6:AL75,"0")/Tabela!$AN$3*100)</f>
      </c>
      <c r="AL19" s="28"/>
      <c r="AN19" s="179"/>
      <c r="AO19" s="186"/>
      <c r="AP19" s="173" t="s">
        <v>28</v>
      </c>
      <c r="AQ19" s="174">
        <f>COUNTIF(Tabela!$AW$8:$AW$40,"8")</f>
        <v>0</v>
      </c>
      <c r="AR19" s="175">
        <f>AQ19/Tabela!$AN$3*100</f>
        <v>0</v>
      </c>
      <c r="AS19" s="187"/>
      <c r="AT19" s="188"/>
    </row>
    <row r="20" spans="1:46" ht="13.5" customHeight="1">
      <c r="A20" s="41"/>
      <c r="B20" s="47" t="s">
        <v>29</v>
      </c>
      <c r="C20" s="67">
        <f>IF(C11="","",AVERAGE(Tabela!D6:D75)/C12*100)</f>
        <v>66.66666666666666</v>
      </c>
      <c r="D20" s="67">
        <f>IF(D11="","",AVERAGE(Tabela!E6:E75)/D12*100)</f>
        <v>100</v>
      </c>
      <c r="E20" s="67">
        <f>IF(E11="","",AVERAGE(Tabela!F6:F75)/E12*100)</f>
        <v>62.5</v>
      </c>
      <c r="F20" s="67">
        <f>IF(F11="","",AVERAGE(Tabela!G6:G75)/F12*100)</f>
        <v>100</v>
      </c>
      <c r="G20" s="67">
        <f>IF(G11="","",AVERAGE(Tabela!H6:H75)/G12*100)</f>
        <v>90</v>
      </c>
      <c r="H20" s="67">
        <f>IF(H11="","",AVERAGE(Tabela!I6:I75)/H12*100)</f>
        <v>50</v>
      </c>
      <c r="I20" s="67">
        <f>IF(I11="","",AVERAGE(Tabela!J6:J75)/I12*100)</f>
        <v>53.333333333333336</v>
      </c>
      <c r="J20" s="67">
        <f>IF(J11="","",AVERAGE(Tabela!K6:K75)/J12*100)</f>
        <v>80</v>
      </c>
      <c r="K20" s="67">
        <f>IF(K11="","",AVERAGE(Tabela!L6:L75)/K12*100)</f>
        <v>83.33333333333334</v>
      </c>
      <c r="L20" s="67">
        <f>IF(L11="","",AVERAGE(Tabela!M6:M75)/L12*100)</f>
        <v>83.33333333333334</v>
      </c>
      <c r="M20" s="67">
        <f>IF(M11="","",AVERAGE(Tabela!N6:N75)/M12*100)</f>
        <v>100</v>
      </c>
      <c r="N20" s="67">
        <f>IF(N11="","",AVERAGE(Tabela!O6:O75)/N12*100)</f>
        <v>100</v>
      </c>
      <c r="O20" s="67">
        <f>IF(O11="","",AVERAGE(Tabela!P6:P75)/O12*100)</f>
        <v>90</v>
      </c>
      <c r="P20" s="67">
        <f>IF(P11="","",AVERAGE(Tabela!Q6:Q75)/P12*100)</f>
        <v>90</v>
      </c>
      <c r="Q20" s="67">
        <f>IF(Q11="","",AVERAGE(Tabela!R6:R75)/Q12*100)</f>
        <v>100</v>
      </c>
      <c r="R20" s="67">
        <f>IF(R11="","",AVERAGE(Tabela!S6:S75)/R12*100)</f>
        <v>100</v>
      </c>
      <c r="S20" s="67">
        <f>IF(S11="","",AVERAGE(Tabela!T6:T75)/S12*100)</f>
        <v>100</v>
      </c>
      <c r="T20" s="67">
        <f>IF(T11="","",AVERAGE(Tabela!U6:U75)/T12*100)</f>
        <v>100</v>
      </c>
      <c r="U20" s="67">
        <f>IF(U11="","",AVERAGE(Tabela!V6:V75)/U12*100)</f>
        <v>77.77777777777779</v>
      </c>
      <c r="V20" s="67">
        <f>IF(V11="","",AVERAGE(Tabela!W6:W75)/V12*100)</f>
        <v>88.88888888888889</v>
      </c>
      <c r="W20" s="67">
        <f>IF(W11="","",AVERAGE(Tabela!X6:X75)/W12*100)</f>
        <v>100</v>
      </c>
      <c r="X20" s="67">
        <f>IF(X11="","",AVERAGE(Tabela!Y6:Y75)/X12*100)</f>
        <v>80</v>
      </c>
      <c r="Y20" s="67">
        <f>IF(Y11="","",AVERAGE(Tabela!Z6:Z75)/Y12*100)</f>
      </c>
      <c r="Z20" s="67">
        <f>IF(Z11="","",AVERAGE(Tabela!AA6:AA75)/Z12*100)</f>
      </c>
      <c r="AA20" s="67">
        <f>IF(AA11="","",AVERAGE(Tabela!AB6:AB75)/AA12*100)</f>
      </c>
      <c r="AB20" s="67">
        <f>IF(AB11="","",AVERAGE(Tabela!AC6:AC75)/AB12*100)</f>
      </c>
      <c r="AC20" s="67">
        <f>IF(AC11="","",AVERAGE(Tabela!AD6:AD75)/AC12*100)</f>
      </c>
      <c r="AD20" s="67">
        <f>IF(AD11="","",AVERAGE(Tabela!AE6:AE75)/AD12*100)</f>
      </c>
      <c r="AE20" s="67">
        <f>IF(AE11="","",AVERAGE(Tabela!AF6:AF75)/AE12*100)</f>
      </c>
      <c r="AF20" s="67">
        <f>IF(AF11="","",AVERAGE(Tabela!AG6:AG75)/AF12*100)</f>
      </c>
      <c r="AG20" s="67">
        <f>IF(AG11="","",AVERAGE(Tabela!AH6:AH75)/AG12*100)</f>
      </c>
      <c r="AH20" s="67">
        <f>IF(AH11="","",AVERAGE(Tabela!AI6:AI75)/AH12*100)</f>
      </c>
      <c r="AI20" s="67">
        <f>IF(AI11="","",AVERAGE(Tabela!AJ6:AJ75)/AI12*100)</f>
      </c>
      <c r="AJ20" s="67">
        <f>IF(AJ11="","",AVERAGE(Tabela!AK6:AK75)/AJ12*100)</f>
      </c>
      <c r="AK20" s="67">
        <f>IF(AK11="","",AVERAGE(Tabela!AL6:AL75)/AK12*100)</f>
      </c>
      <c r="AL20" s="28"/>
      <c r="AN20" s="179"/>
      <c r="AO20" s="186"/>
      <c r="AP20" s="173" t="s">
        <v>30</v>
      </c>
      <c r="AQ20" s="174">
        <f>COUNTIF(Tabela!$AW$8:$AW$40,"9")</f>
        <v>0</v>
      </c>
      <c r="AR20" s="175">
        <f>AQ20/Tabela!$AN$3*100</f>
        <v>0</v>
      </c>
      <c r="AS20" s="187"/>
      <c r="AT20" s="188"/>
    </row>
    <row r="21" spans="1:46" ht="13.5" customHeight="1">
      <c r="A21" s="41"/>
      <c r="B21" s="48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8"/>
      <c r="AL21" s="28"/>
      <c r="AN21" s="179"/>
      <c r="AO21" s="186"/>
      <c r="AP21" s="173" t="s">
        <v>31</v>
      </c>
      <c r="AQ21" s="174">
        <f>COUNTIF(Tabela!$AW$8:$AW$40,"10")</f>
        <v>0</v>
      </c>
      <c r="AR21" s="175">
        <f>AQ21/Tabela!$AN$3*100</f>
        <v>0</v>
      </c>
      <c r="AS21" s="187"/>
      <c r="AT21" s="189"/>
    </row>
    <row r="22" spans="1:46" ht="13.5" customHeight="1">
      <c r="A22" s="41"/>
      <c r="B22" s="49" t="s">
        <v>32</v>
      </c>
      <c r="C22" s="275">
        <f>Tabela!D3</f>
        <v>16.7</v>
      </c>
      <c r="D22" s="275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8"/>
      <c r="AL22" s="28"/>
      <c r="AN22" s="179"/>
      <c r="AO22" s="186"/>
      <c r="AP22" s="173" t="s">
        <v>33</v>
      </c>
      <c r="AQ22" s="174">
        <f>COUNTIF(Tabela!$AW$8:$AW$40,"11")</f>
        <v>0</v>
      </c>
      <c r="AR22" s="175">
        <f>AQ22/Tabela!$AN$3*100</f>
        <v>0</v>
      </c>
      <c r="AS22" s="187"/>
      <c r="AT22" s="189"/>
    </row>
    <row r="23" spans="1:46" ht="13.5" customHeight="1">
      <c r="A23" s="41"/>
      <c r="B23" s="49" t="s">
        <v>5</v>
      </c>
      <c r="C23" s="275">
        <f>Tabela!K3</f>
        <v>0</v>
      </c>
      <c r="D23" s="275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8"/>
      <c r="AL23" s="28"/>
      <c r="AN23" s="179"/>
      <c r="AO23" s="186"/>
      <c r="AP23" s="173" t="s">
        <v>34</v>
      </c>
      <c r="AQ23" s="174">
        <f>COUNTIF(Tabela!$AW$8:$AW$40,"12")</f>
        <v>0</v>
      </c>
      <c r="AR23" s="175">
        <f>AQ23/Tabela!$AN$3*100</f>
        <v>0</v>
      </c>
      <c r="AS23" s="187"/>
      <c r="AT23" s="189"/>
    </row>
    <row r="24" spans="1:46" ht="13.5" customHeight="1">
      <c r="A24" s="41"/>
      <c r="B24" s="49" t="s">
        <v>35</v>
      </c>
      <c r="C24" s="275">
        <f>(C23/C22)*100</f>
        <v>0</v>
      </c>
      <c r="D24" s="275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8"/>
      <c r="AL24" s="28"/>
      <c r="AN24" s="179"/>
      <c r="AO24" s="186"/>
      <c r="AP24" s="173" t="s">
        <v>36</v>
      </c>
      <c r="AQ24" s="174">
        <f>COUNTIF(Tabela!$AW$8:$AW$40,"13")</f>
        <v>0</v>
      </c>
      <c r="AR24" s="175">
        <f>AQ24/Tabela!$AN$3*100</f>
        <v>0</v>
      </c>
      <c r="AS24" s="187"/>
      <c r="AT24" s="189"/>
    </row>
    <row r="25" spans="1:46" ht="13.5">
      <c r="A25" s="41"/>
      <c r="B25" s="50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70"/>
      <c r="AL25" s="28"/>
      <c r="AN25" s="179"/>
      <c r="AO25" s="186"/>
      <c r="AP25" s="173" t="s">
        <v>37</v>
      </c>
      <c r="AQ25" s="174">
        <f>COUNTIF(Tabela!$AW$8:$AW$40,"14")</f>
        <v>0</v>
      </c>
      <c r="AR25" s="175">
        <f>AQ25/Tabela!$AN$3*100</f>
        <v>0</v>
      </c>
      <c r="AS25" s="187"/>
      <c r="AT25" s="189"/>
    </row>
    <row r="26" spans="1:46" ht="12.75" customHeight="1">
      <c r="A26" s="2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28"/>
      <c r="AH26" s="28"/>
      <c r="AI26" s="28"/>
      <c r="AJ26" s="28"/>
      <c r="AK26" s="28"/>
      <c r="AL26" s="28"/>
      <c r="AN26" s="179"/>
      <c r="AO26" s="186"/>
      <c r="AP26" s="173" t="s">
        <v>38</v>
      </c>
      <c r="AQ26" s="174">
        <f>COUNTIF(Tabela!$AW$8:$AW$40,"15")</f>
        <v>0</v>
      </c>
      <c r="AR26" s="175">
        <f>AQ26/Tabela!$AN$3*100</f>
        <v>0</v>
      </c>
      <c r="AS26" s="187"/>
      <c r="AT26" s="189"/>
    </row>
    <row r="27" spans="1:46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N27" s="179"/>
      <c r="AO27" s="186"/>
      <c r="AP27" s="173" t="s">
        <v>39</v>
      </c>
      <c r="AQ27" s="174">
        <f>COUNTIF(Tabela!$AW$8:$AW$40,"16")</f>
        <v>0</v>
      </c>
      <c r="AR27" s="175">
        <f>AQ27/Tabela!$AN$3*100</f>
        <v>0</v>
      </c>
      <c r="AS27" s="187"/>
      <c r="AT27" s="189"/>
    </row>
    <row r="28" spans="1:46" ht="15.75" customHeight="1">
      <c r="A28" s="28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6"/>
      <c r="R28" s="76"/>
      <c r="S28" s="76"/>
      <c r="T28" s="76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N28" s="179"/>
      <c r="AO28" s="186"/>
      <c r="AP28" s="173" t="s">
        <v>40</v>
      </c>
      <c r="AQ28" s="174">
        <f>COUNTIF(Tabela!$AW$8:$AW$40,"17")</f>
        <v>1</v>
      </c>
      <c r="AR28" s="175">
        <f>AQ28/Tabela!$AN$3*100</f>
        <v>100</v>
      </c>
      <c r="AS28" s="187"/>
      <c r="AT28" s="189"/>
    </row>
    <row r="29" spans="1:46" ht="15.75" customHeight="1">
      <c r="A29" s="41"/>
      <c r="B29" s="269" t="s">
        <v>41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1"/>
      <c r="AH29" s="271"/>
      <c r="AI29" s="271"/>
      <c r="AJ29" s="271"/>
      <c r="AK29" s="272"/>
      <c r="AL29" s="28"/>
      <c r="AN29" s="179"/>
      <c r="AO29" s="186"/>
      <c r="AP29" s="173" t="s">
        <v>42</v>
      </c>
      <c r="AQ29" s="174">
        <f>COUNTIF(Tabela!$AW$8:$AW$40,"18")</f>
        <v>0</v>
      </c>
      <c r="AR29" s="175">
        <f>AQ29/Tabela!$AN$3*100</f>
        <v>0</v>
      </c>
      <c r="AS29" s="187"/>
      <c r="AT29" s="189"/>
    </row>
    <row r="30" spans="1:46" ht="16.5" customHeight="1">
      <c r="A30" s="28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28"/>
      <c r="AH30" s="28"/>
      <c r="AI30" s="28"/>
      <c r="AJ30" s="28"/>
      <c r="AK30" s="28"/>
      <c r="AL30" s="28"/>
      <c r="AN30" s="179"/>
      <c r="AO30" s="186"/>
      <c r="AP30" s="173" t="s">
        <v>43</v>
      </c>
      <c r="AQ30" s="174">
        <f>COUNTIF(Tabela!$AW$8:$AW$40,"19")</f>
        <v>0</v>
      </c>
      <c r="AR30" s="175">
        <f>AQ30/Tabela!$AN$3*100</f>
        <v>0</v>
      </c>
      <c r="AS30" s="187"/>
      <c r="AT30" s="189"/>
    </row>
    <row r="31" spans="1:46" ht="24" customHeight="1">
      <c r="A31" s="41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9"/>
      <c r="AL31" s="28"/>
      <c r="AN31" s="179"/>
      <c r="AO31" s="190"/>
      <c r="AP31" s="176" t="s">
        <v>44</v>
      </c>
      <c r="AQ31" s="177">
        <f>COUNTIF(Tabela!$AW$8:$AW$40,"20")</f>
        <v>0</v>
      </c>
      <c r="AR31" s="178">
        <f>AQ31/Tabela!$AN$3*100</f>
        <v>0</v>
      </c>
      <c r="AS31" s="191"/>
      <c r="AT31" s="189"/>
    </row>
    <row r="32" spans="1:46" ht="24.75" customHeight="1">
      <c r="A32" s="41"/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2"/>
      <c r="AL32" s="28"/>
      <c r="AN32" s="179"/>
      <c r="AO32" s="179"/>
      <c r="AP32" s="192"/>
      <c r="AQ32" s="192"/>
      <c r="AR32" s="193"/>
      <c r="AS32" s="179"/>
      <c r="AT32" s="189"/>
    </row>
    <row r="33" spans="1:46" ht="30" customHeight="1">
      <c r="A33" s="41"/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2"/>
      <c r="AL33" s="28"/>
      <c r="AN33" s="179"/>
      <c r="AO33" s="179"/>
      <c r="AP33" s="179"/>
      <c r="AQ33" s="179"/>
      <c r="AR33" s="179"/>
      <c r="AS33" s="179"/>
      <c r="AT33" s="189"/>
    </row>
    <row r="34" spans="1:46" ht="30" customHeight="1">
      <c r="A34" s="41"/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2"/>
      <c r="AL34" s="28"/>
      <c r="AN34" s="28"/>
      <c r="AO34" s="28"/>
      <c r="AP34" s="28"/>
      <c r="AQ34" s="28"/>
      <c r="AR34" s="28"/>
      <c r="AS34" s="28"/>
      <c r="AT34" s="35"/>
    </row>
    <row r="35" spans="1:46" ht="30" customHeight="1">
      <c r="A35" s="41"/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2"/>
      <c r="AL35" s="28"/>
      <c r="AN35" s="28"/>
      <c r="AO35" s="28"/>
      <c r="AP35" s="28">
        <f>COUNTIF(Tabela!D6:D40,"&gt;"&amp;PRODUCT(C12,0.75))</f>
        <v>0</v>
      </c>
      <c r="AQ35" s="28"/>
      <c r="AR35" s="28"/>
      <c r="AS35" s="28"/>
      <c r="AT35" s="35"/>
    </row>
    <row r="36" spans="1:46" ht="30" customHeight="1">
      <c r="A36" s="41"/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2"/>
      <c r="AL36" s="28"/>
      <c r="AN36" s="28"/>
      <c r="AO36" s="28"/>
      <c r="AP36" s="28"/>
      <c r="AQ36" s="28"/>
      <c r="AR36" s="28"/>
      <c r="AS36" s="28"/>
      <c r="AT36" s="35"/>
    </row>
    <row r="37" spans="1:46" ht="30" customHeight="1">
      <c r="A37" s="41"/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2"/>
      <c r="AL37" s="28"/>
      <c r="AN37" s="28"/>
      <c r="AO37" s="28"/>
      <c r="AP37" s="28"/>
      <c r="AQ37" s="28"/>
      <c r="AR37" s="28"/>
      <c r="AS37" s="28"/>
      <c r="AT37" s="35"/>
    </row>
    <row r="38" spans="1:46" ht="30" customHeight="1">
      <c r="A38" s="41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5"/>
      <c r="AL38" s="28"/>
      <c r="AN38" s="28"/>
      <c r="AO38" s="51"/>
      <c r="AP38" s="51"/>
      <c r="AQ38" s="51"/>
      <c r="AR38" s="51"/>
      <c r="AS38" s="51"/>
      <c r="AT38" s="52"/>
    </row>
  </sheetData>
  <sheetProtection password="DA93" sheet="1" objects="1" scenarios="1"/>
  <mergeCells count="8">
    <mergeCell ref="B29:AK29"/>
    <mergeCell ref="B5:AK5"/>
    <mergeCell ref="C24:D24"/>
    <mergeCell ref="AO8:AT8"/>
    <mergeCell ref="C22:D22"/>
    <mergeCell ref="C23:D23"/>
    <mergeCell ref="C15:AK18"/>
    <mergeCell ref="B8:AK8"/>
  </mergeCells>
  <printOptions/>
  <pageMargins left="0.75" right="0.75" top="0.15748028457164764" bottom="0.15748028457164764" header="0.31496068835258484" footer="0.31496068835258484"/>
  <pageSetup firstPageNumber="1" useFirstPageNumber="1" orientation="portrait" paperSize="9" scale="5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/>
  <dimension ref="A1:AZ145"/>
  <sheetViews>
    <sheetView showGridLines="0" zoomScalePageLayoutView="0" workbookViewId="0" topLeftCell="A1">
      <selection activeCell="C4" sqref="C4:AI4"/>
    </sheetView>
  </sheetViews>
  <sheetFormatPr defaultColWidth="4.69921875" defaultRowHeight="19.5" customHeight="1"/>
  <cols>
    <col min="1" max="1" width="4" style="1" customWidth="1"/>
    <col min="2" max="2" width="10.796875" style="1" customWidth="1"/>
    <col min="3" max="37" width="3.5" style="1" customWidth="1"/>
    <col min="38" max="16384" width="4.69921875" style="1" customWidth="1"/>
  </cols>
  <sheetData>
    <row r="1" spans="1:50" ht="12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0"/>
    </row>
    <row r="2" spans="1:50" ht="24.75" customHeight="1">
      <c r="A2" s="28"/>
      <c r="B2" s="283" t="s">
        <v>66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119"/>
    </row>
    <row r="3" spans="1:50" ht="20.25" customHeight="1">
      <c r="A3" s="28"/>
      <c r="E3" s="317" t="s">
        <v>67</v>
      </c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8"/>
      <c r="Q3" s="306" t="str">
        <f>Tabela!D2</f>
        <v>Psicologia B</v>
      </c>
      <c r="R3" s="307"/>
      <c r="S3" s="307"/>
      <c r="T3" s="307"/>
      <c r="U3" s="307"/>
      <c r="V3" s="307"/>
      <c r="W3" s="308"/>
      <c r="X3" s="309" t="str">
        <f>Tabela!O2</f>
        <v>12ºA</v>
      </c>
      <c r="Y3" s="310"/>
      <c r="AG3" s="149"/>
      <c r="AH3" s="149"/>
      <c r="AI3" s="149"/>
      <c r="AJ3" s="149"/>
      <c r="AK3" s="149"/>
      <c r="AL3" s="149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119"/>
    </row>
    <row r="4" spans="1:50" ht="34.5" customHeight="1">
      <c r="A4" s="28"/>
      <c r="B4" s="148"/>
      <c r="C4" s="305" t="s">
        <v>68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119"/>
    </row>
    <row r="5" spans="1:50" ht="20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119"/>
    </row>
    <row r="6" spans="1:51" ht="24" customHeight="1">
      <c r="A6" s="28"/>
      <c r="B6" s="144" t="s">
        <v>65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28"/>
      <c r="AL6" s="28"/>
      <c r="AM6" s="28"/>
      <c r="AN6" s="28"/>
      <c r="AO6" s="28"/>
      <c r="AP6" s="28"/>
      <c r="AQ6" s="28"/>
      <c r="AR6" s="99"/>
      <c r="AS6" s="99"/>
      <c r="AT6" s="99"/>
      <c r="AU6" s="99"/>
      <c r="AV6" s="99"/>
      <c r="AW6" s="99"/>
      <c r="AX6" s="99"/>
      <c r="AY6" s="97"/>
    </row>
    <row r="7" spans="1:51" ht="18.75" customHeight="1">
      <c r="A7" s="99"/>
      <c r="B7" s="99"/>
      <c r="C7" s="99"/>
      <c r="D7" s="99"/>
      <c r="E7" s="99"/>
      <c r="G7" s="118"/>
      <c r="H7" s="311"/>
      <c r="I7" s="311"/>
      <c r="L7" s="301" t="s">
        <v>64</v>
      </c>
      <c r="M7" s="302"/>
      <c r="N7" s="302"/>
      <c r="O7" s="303"/>
      <c r="P7" s="298" t="s">
        <v>63</v>
      </c>
      <c r="Q7" s="299"/>
      <c r="R7" s="299"/>
      <c r="S7" s="300"/>
      <c r="T7" s="295" t="s">
        <v>62</v>
      </c>
      <c r="U7" s="296"/>
      <c r="V7" s="296"/>
      <c r="W7" s="297"/>
      <c r="X7" s="313"/>
      <c r="Y7" s="313"/>
      <c r="Z7" s="313"/>
      <c r="AA7" s="165"/>
      <c r="AB7" s="165"/>
      <c r="AC7" s="165"/>
      <c r="AD7" s="165"/>
      <c r="AE7" s="165"/>
      <c r="AF7" s="165"/>
      <c r="AG7" s="312"/>
      <c r="AH7" s="312"/>
      <c r="AI7" s="312"/>
      <c r="AJ7" s="99"/>
      <c r="AK7" s="99"/>
      <c r="AL7" s="99"/>
      <c r="AM7" s="28"/>
      <c r="AN7" s="28"/>
      <c r="AO7" s="28"/>
      <c r="AP7" s="28"/>
      <c r="AQ7" s="28"/>
      <c r="AR7" s="99"/>
      <c r="AS7" s="99"/>
      <c r="AT7" s="99"/>
      <c r="AU7" s="99"/>
      <c r="AV7" s="99"/>
      <c r="AW7" s="99"/>
      <c r="AX7" s="99"/>
      <c r="AY7" s="97"/>
    </row>
    <row r="8" spans="1:51" ht="18.75" customHeight="1">
      <c r="A8" s="99"/>
      <c r="B8" s="116"/>
      <c r="C8" s="99"/>
      <c r="D8" s="99"/>
      <c r="E8" s="99"/>
      <c r="F8" s="99"/>
      <c r="G8" s="99"/>
      <c r="H8" s="311"/>
      <c r="I8" s="311"/>
      <c r="L8" s="314">
        <f>Tabela!AN3</f>
        <v>1</v>
      </c>
      <c r="M8" s="315"/>
      <c r="N8" s="315"/>
      <c r="O8" s="315"/>
      <c r="P8" s="316">
        <f>Tabela!D3</f>
        <v>16.7</v>
      </c>
      <c r="Q8" s="316"/>
      <c r="R8" s="316"/>
      <c r="S8" s="316"/>
      <c r="T8" s="304">
        <f>Tabela!X3</f>
        <v>0</v>
      </c>
      <c r="U8" s="304"/>
      <c r="V8" s="304"/>
      <c r="W8" s="304"/>
      <c r="X8" s="311"/>
      <c r="Y8" s="311"/>
      <c r="Z8" s="311"/>
      <c r="AA8" s="118"/>
      <c r="AB8" s="118"/>
      <c r="AC8" s="118"/>
      <c r="AD8" s="118"/>
      <c r="AE8" s="118"/>
      <c r="AF8" s="118"/>
      <c r="AG8" s="311"/>
      <c r="AH8" s="311"/>
      <c r="AI8" s="311"/>
      <c r="AJ8" s="117"/>
      <c r="AK8" s="117"/>
      <c r="AL8" s="117"/>
      <c r="AM8" s="28"/>
      <c r="AN8" s="28"/>
      <c r="AO8" s="28"/>
      <c r="AP8" s="28"/>
      <c r="AQ8" s="28"/>
      <c r="AR8" s="99"/>
      <c r="AS8" s="133"/>
      <c r="AT8" s="115"/>
      <c r="AU8" s="115"/>
      <c r="AV8" s="115"/>
      <c r="AW8" s="115"/>
      <c r="AX8" s="133"/>
      <c r="AY8" s="97"/>
    </row>
    <row r="9" spans="1:51" ht="18.75" customHeight="1">
      <c r="A9" s="99"/>
      <c r="B9" s="116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63"/>
      <c r="AN9" s="63"/>
      <c r="AO9" s="63"/>
      <c r="AP9" s="63"/>
      <c r="AQ9" s="74"/>
      <c r="AR9" s="99"/>
      <c r="AS9" s="133"/>
      <c r="AT9" s="319"/>
      <c r="AU9" s="134"/>
      <c r="AV9" s="147"/>
      <c r="AW9" s="134"/>
      <c r="AX9" s="133"/>
      <c r="AY9" s="97"/>
    </row>
    <row r="10" spans="1:51" ht="18.75" customHeight="1">
      <c r="A10" s="99"/>
      <c r="B10" s="144" t="s">
        <v>61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63"/>
      <c r="AN10" s="28"/>
      <c r="AO10" s="28"/>
      <c r="AP10" s="28"/>
      <c r="AQ10" s="28"/>
      <c r="AR10" s="99"/>
      <c r="AS10" s="133"/>
      <c r="AT10" s="319"/>
      <c r="AU10" s="134"/>
      <c r="AV10" s="134"/>
      <c r="AW10" s="134"/>
      <c r="AX10" s="133"/>
      <c r="AY10" s="97"/>
    </row>
    <row r="11" spans="1:51" ht="18.75" customHeight="1" thickBot="1">
      <c r="A11" s="99"/>
      <c r="B11" s="144" t="s">
        <v>60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28"/>
      <c r="AN11" s="28"/>
      <c r="AO11" s="28"/>
      <c r="AP11" s="28"/>
      <c r="AQ11" s="28"/>
      <c r="AR11" s="99"/>
      <c r="AS11" s="133"/>
      <c r="AT11" s="319"/>
      <c r="AU11" s="134"/>
      <c r="AV11" s="134"/>
      <c r="AW11" s="134"/>
      <c r="AX11" s="133"/>
      <c r="AY11" s="97"/>
    </row>
    <row r="12" spans="1:51" ht="18.75" customHeight="1" thickBot="1">
      <c r="A12" s="99"/>
      <c r="B12" s="146" t="s">
        <v>59</v>
      </c>
      <c r="C12" s="161" t="str">
        <f>Tabela!D4</f>
        <v>1.1.1</v>
      </c>
      <c r="D12" s="161" t="str">
        <f>Tabela!E4</f>
        <v>1.1.2</v>
      </c>
      <c r="E12" s="161" t="str">
        <f>Tabela!F4</f>
        <v>1.2</v>
      </c>
      <c r="F12" s="161" t="str">
        <f>Tabela!G4</f>
        <v>1.3.1</v>
      </c>
      <c r="G12" s="161" t="str">
        <f>Tabela!H4</f>
        <v>1.4</v>
      </c>
      <c r="H12" s="161" t="str">
        <f>Tabela!I4</f>
        <v>1.1</v>
      </c>
      <c r="I12" s="161" t="str">
        <f>Tabela!J4</f>
        <v>1.2</v>
      </c>
      <c r="J12" s="161" t="str">
        <f>Tabela!K4</f>
        <v>1.3</v>
      </c>
      <c r="K12" s="161" t="str">
        <f>Tabela!L4</f>
        <v>1.1.1</v>
      </c>
      <c r="L12" s="161" t="str">
        <f>Tabela!M4</f>
        <v>1.2.1</v>
      </c>
      <c r="M12" s="161" t="str">
        <f>Tabela!N4</f>
        <v>1.2.2</v>
      </c>
      <c r="N12" s="161" t="str">
        <f>Tabela!O4</f>
        <v>1.2.3</v>
      </c>
      <c r="O12" s="161" t="str">
        <f>Tabela!P4</f>
        <v>2.1</v>
      </c>
      <c r="P12" s="161" t="str">
        <f>Tabela!Q4</f>
        <v>3.1</v>
      </c>
      <c r="Q12" s="161">
        <f>Tabela!R4</f>
        <v>1</v>
      </c>
      <c r="R12" s="161" t="str">
        <f>Tabela!S4</f>
        <v>2.1</v>
      </c>
      <c r="S12" s="161" t="str">
        <f>Tabela!T4</f>
        <v>3.1</v>
      </c>
      <c r="T12" s="161" t="str">
        <f>Tabela!U4</f>
        <v>1.1.1</v>
      </c>
      <c r="U12" s="161" t="str">
        <f>Tabela!V4</f>
        <v>1.2</v>
      </c>
      <c r="V12" s="161" t="str">
        <f>Tabela!W4</f>
        <v>1.3</v>
      </c>
      <c r="W12" s="161" t="str">
        <f>Tabela!X4</f>
        <v>1.1.1</v>
      </c>
      <c r="X12" s="161" t="str">
        <f>Tabela!Y4</f>
        <v>1.1.2</v>
      </c>
      <c r="Y12" s="161">
        <f>Tabela!Z4</f>
        <v>0</v>
      </c>
      <c r="Z12" s="161">
        <f>Tabela!AA4</f>
        <v>0</v>
      </c>
      <c r="AA12" s="161">
        <f>Tabela!AB4</f>
        <v>0</v>
      </c>
      <c r="AB12" s="161">
        <f>Tabela!AC4</f>
        <v>0</v>
      </c>
      <c r="AC12" s="161">
        <f>Tabela!AD4</f>
        <v>0</v>
      </c>
      <c r="AD12" s="161">
        <f>Tabela!AE4</f>
        <v>0</v>
      </c>
      <c r="AE12" s="161">
        <f>Tabela!AF4</f>
        <v>0</v>
      </c>
      <c r="AF12" s="161">
        <f>Tabela!AG4</f>
        <v>0</v>
      </c>
      <c r="AG12" s="161">
        <f>Tabela!AH4</f>
        <v>0</v>
      </c>
      <c r="AH12" s="161">
        <f>Tabela!AI4</f>
        <v>0</v>
      </c>
      <c r="AI12" s="161">
        <f>Tabela!AJ4</f>
        <v>0</v>
      </c>
      <c r="AJ12" s="161">
        <f>Tabela!AK4</f>
        <v>0</v>
      </c>
      <c r="AK12" s="161">
        <f>Tabela!AL4</f>
        <v>0</v>
      </c>
      <c r="AL12" s="108"/>
      <c r="AM12" s="28"/>
      <c r="AN12" s="28"/>
      <c r="AO12" s="28"/>
      <c r="AP12" s="28"/>
      <c r="AQ12" s="28"/>
      <c r="AR12" s="99"/>
      <c r="AS12" s="133"/>
      <c r="AT12" s="319"/>
      <c r="AU12" s="134"/>
      <c r="AV12" s="134"/>
      <c r="AW12" s="134"/>
      <c r="AX12" s="133"/>
      <c r="AY12" s="97"/>
    </row>
    <row r="13" spans="1:51" ht="24" customHeight="1" thickBot="1">
      <c r="A13" s="99"/>
      <c r="B13" s="145" t="s">
        <v>103</v>
      </c>
      <c r="C13" s="162">
        <f>Estatística!C14</f>
        <v>0</v>
      </c>
      <c r="D13" s="162">
        <f>Estatística!D14</f>
        <v>100</v>
      </c>
      <c r="E13" s="162">
        <f>Estatística!E14</f>
        <v>0</v>
      </c>
      <c r="F13" s="162">
        <f>Estatística!F14</f>
        <v>100</v>
      </c>
      <c r="G13" s="162">
        <f>Estatística!G14</f>
        <v>0</v>
      </c>
      <c r="H13" s="162">
        <f>Estatística!H14</f>
        <v>0</v>
      </c>
      <c r="I13" s="162">
        <f>Estatística!I14</f>
        <v>0</v>
      </c>
      <c r="J13" s="162">
        <f>Estatística!J14</f>
        <v>0</v>
      </c>
      <c r="K13" s="162">
        <f>Estatística!K14</f>
        <v>0</v>
      </c>
      <c r="L13" s="162">
        <f>Estatística!L14</f>
        <v>0</v>
      </c>
      <c r="M13" s="162">
        <f>Estatística!M14</f>
        <v>100</v>
      </c>
      <c r="N13" s="162">
        <f>Estatística!N14</f>
        <v>100</v>
      </c>
      <c r="O13" s="162">
        <f>Estatística!O14</f>
        <v>0</v>
      </c>
      <c r="P13" s="162">
        <f>Estatística!P14</f>
        <v>0</v>
      </c>
      <c r="Q13" s="162">
        <f>Estatística!Q14</f>
        <v>100</v>
      </c>
      <c r="R13" s="162">
        <f>Estatística!R14</f>
        <v>100</v>
      </c>
      <c r="S13" s="162">
        <f>Estatística!S14</f>
        <v>100</v>
      </c>
      <c r="T13" s="162">
        <f>Estatística!T14</f>
        <v>100</v>
      </c>
      <c r="U13" s="162">
        <f>Estatística!U14</f>
        <v>0</v>
      </c>
      <c r="V13" s="162">
        <f>Estatística!V14</f>
        <v>0</v>
      </c>
      <c r="W13" s="162">
        <f>Estatística!W14</f>
        <v>100</v>
      </c>
      <c r="X13" s="162">
        <f>Estatística!X14</f>
        <v>0</v>
      </c>
      <c r="Y13" s="162">
        <f>Estatística!Y14</f>
      </c>
      <c r="Z13" s="162">
        <f>Estatística!Z14</f>
      </c>
      <c r="AA13" s="162">
        <f>Estatística!AA14</f>
      </c>
      <c r="AB13" s="162">
        <f>Estatística!AB14</f>
      </c>
      <c r="AC13" s="162">
        <f>Estatística!AC14</f>
      </c>
      <c r="AD13" s="162">
        <f>Estatística!AD14</f>
      </c>
      <c r="AE13" s="162">
        <f>Estatística!AE14</f>
      </c>
      <c r="AF13" s="162">
        <f>Estatística!AF14</f>
      </c>
      <c r="AG13" s="162">
        <f>Estatística!AG14</f>
      </c>
      <c r="AH13" s="162">
        <f>Estatística!AH14</f>
      </c>
      <c r="AI13" s="162">
        <f>Estatística!AI14</f>
      </c>
      <c r="AJ13" s="162">
        <f>Estatística!AJ14</f>
      </c>
      <c r="AK13" s="162">
        <f>Estatística!AK14</f>
      </c>
      <c r="AL13" s="108"/>
      <c r="AM13" s="28"/>
      <c r="AN13" s="28"/>
      <c r="AO13" s="28"/>
      <c r="AP13" s="28"/>
      <c r="AQ13" s="28"/>
      <c r="AR13" s="99"/>
      <c r="AS13" s="133"/>
      <c r="AT13" s="319"/>
      <c r="AU13" s="134"/>
      <c r="AV13" s="134"/>
      <c r="AW13" s="134"/>
      <c r="AX13" s="133"/>
      <c r="AY13" s="97"/>
    </row>
    <row r="14" spans="1:51" ht="22.5" customHeight="1" thickBot="1">
      <c r="A14" s="99"/>
      <c r="B14" s="145" t="s">
        <v>27</v>
      </c>
      <c r="C14" s="163">
        <f>Estatística!C19</f>
        <v>0</v>
      </c>
      <c r="D14" s="163">
        <f>Estatística!D19</f>
        <v>0</v>
      </c>
      <c r="E14" s="163">
        <f>Estatística!E19</f>
        <v>0</v>
      </c>
      <c r="F14" s="163">
        <f>Estatística!F19</f>
        <v>0</v>
      </c>
      <c r="G14" s="163">
        <f>Estatística!G19</f>
        <v>0</v>
      </c>
      <c r="H14" s="163">
        <f>Estatística!H19</f>
        <v>0</v>
      </c>
      <c r="I14" s="163">
        <f>Estatística!I19</f>
        <v>0</v>
      </c>
      <c r="J14" s="163">
        <f>Estatística!J19</f>
        <v>0</v>
      </c>
      <c r="K14" s="163">
        <f>Estatística!K19</f>
        <v>0</v>
      </c>
      <c r="L14" s="163">
        <f>Estatística!L19</f>
        <v>0</v>
      </c>
      <c r="M14" s="163">
        <f>Estatística!M19</f>
        <v>0</v>
      </c>
      <c r="N14" s="163">
        <f>Estatística!N19</f>
        <v>0</v>
      </c>
      <c r="O14" s="163">
        <f>Estatística!O19</f>
        <v>0</v>
      </c>
      <c r="P14" s="163">
        <f>Estatística!P19</f>
        <v>0</v>
      </c>
      <c r="Q14" s="163">
        <f>Estatística!Q19</f>
        <v>0</v>
      </c>
      <c r="R14" s="163">
        <f>Estatística!R19</f>
        <v>0</v>
      </c>
      <c r="S14" s="163">
        <f>Estatística!S19</f>
        <v>0</v>
      </c>
      <c r="T14" s="163">
        <f>Estatística!T19</f>
        <v>0</v>
      </c>
      <c r="U14" s="163">
        <f>Estatística!U19</f>
        <v>0</v>
      </c>
      <c r="V14" s="163">
        <f>Estatística!V19</f>
        <v>0</v>
      </c>
      <c r="W14" s="163">
        <f>Estatística!W19</f>
        <v>0</v>
      </c>
      <c r="X14" s="163">
        <f>Estatística!X19</f>
        <v>0</v>
      </c>
      <c r="Y14" s="163">
        <f>Estatística!Y19</f>
      </c>
      <c r="Z14" s="163">
        <f>Estatística!Z19</f>
      </c>
      <c r="AA14" s="163">
        <f>Estatística!AA19</f>
      </c>
      <c r="AB14" s="163">
        <f>Estatística!AB19</f>
      </c>
      <c r="AC14" s="163">
        <f>Estatística!AC19</f>
      </c>
      <c r="AD14" s="163">
        <f>Estatística!AD19</f>
      </c>
      <c r="AE14" s="163">
        <f>Estatística!AE19</f>
      </c>
      <c r="AF14" s="163">
        <f>Estatística!AF19</f>
      </c>
      <c r="AG14" s="163">
        <f>Estatística!AG19</f>
      </c>
      <c r="AH14" s="163">
        <f>Estatística!AH19</f>
      </c>
      <c r="AI14" s="163">
        <f>Estatística!AI19</f>
      </c>
      <c r="AJ14" s="163">
        <f>Estatística!AJ19</f>
      </c>
      <c r="AK14" s="163">
        <f>Estatística!AK19</f>
      </c>
      <c r="AL14" s="108"/>
      <c r="AM14" s="28"/>
      <c r="AN14" s="28"/>
      <c r="AO14" s="28"/>
      <c r="AP14" s="28"/>
      <c r="AQ14" s="28"/>
      <c r="AR14" s="99"/>
      <c r="AS14" s="133"/>
      <c r="AT14" s="319"/>
      <c r="AU14" s="134"/>
      <c r="AV14" s="134"/>
      <c r="AW14" s="134"/>
      <c r="AX14" s="133"/>
      <c r="AY14" s="97"/>
    </row>
    <row r="15" spans="1:51" ht="24" customHeight="1" thickBot="1">
      <c r="A15" s="99"/>
      <c r="B15" s="145" t="s">
        <v>104</v>
      </c>
      <c r="C15" s="163">
        <f>Estatística!C20</f>
        <v>66.66666666666666</v>
      </c>
      <c r="D15" s="163">
        <f>Estatística!D20</f>
        <v>100</v>
      </c>
      <c r="E15" s="163">
        <f>Estatística!E20</f>
        <v>62.5</v>
      </c>
      <c r="F15" s="163">
        <f>Estatística!F20</f>
        <v>100</v>
      </c>
      <c r="G15" s="163">
        <f>Estatística!G20</f>
        <v>90</v>
      </c>
      <c r="H15" s="163">
        <f>Estatística!H20</f>
        <v>50</v>
      </c>
      <c r="I15" s="163">
        <f>Estatística!I20</f>
        <v>53.333333333333336</v>
      </c>
      <c r="J15" s="163">
        <f>Estatística!J20</f>
        <v>80</v>
      </c>
      <c r="K15" s="163">
        <f>Estatística!K20</f>
        <v>83.33333333333334</v>
      </c>
      <c r="L15" s="163">
        <f>Estatística!L20</f>
        <v>83.33333333333334</v>
      </c>
      <c r="M15" s="163">
        <f>Estatística!M20</f>
        <v>100</v>
      </c>
      <c r="N15" s="163">
        <f>Estatística!N20</f>
        <v>100</v>
      </c>
      <c r="O15" s="163">
        <f>Estatística!O20</f>
        <v>90</v>
      </c>
      <c r="P15" s="163">
        <f>Estatística!P20</f>
        <v>90</v>
      </c>
      <c r="Q15" s="163">
        <f>Estatística!Q20</f>
        <v>100</v>
      </c>
      <c r="R15" s="163">
        <f>Estatística!R20</f>
        <v>100</v>
      </c>
      <c r="S15" s="163">
        <f>Estatística!S20</f>
        <v>100</v>
      </c>
      <c r="T15" s="163">
        <f>Estatística!T20</f>
        <v>100</v>
      </c>
      <c r="U15" s="163">
        <f>Estatística!U20</f>
        <v>77.77777777777779</v>
      </c>
      <c r="V15" s="163">
        <f>Estatística!V20</f>
        <v>88.88888888888889</v>
      </c>
      <c r="W15" s="163">
        <f>Estatística!W20</f>
        <v>100</v>
      </c>
      <c r="X15" s="163">
        <f>Estatística!X20</f>
        <v>80</v>
      </c>
      <c r="Y15" s="163">
        <f>Estatística!Y20</f>
      </c>
      <c r="Z15" s="163">
        <f>Estatística!Z20</f>
      </c>
      <c r="AA15" s="163">
        <f>Estatística!AA20</f>
      </c>
      <c r="AB15" s="163">
        <f>Estatística!AB20</f>
      </c>
      <c r="AC15" s="163">
        <f>Estatística!AC20</f>
      </c>
      <c r="AD15" s="163">
        <f>Estatística!AD20</f>
      </c>
      <c r="AE15" s="163">
        <f>Estatística!AE20</f>
      </c>
      <c r="AF15" s="163">
        <f>Estatística!AF20</f>
      </c>
      <c r="AG15" s="163">
        <f>Estatística!AG20</f>
      </c>
      <c r="AH15" s="163">
        <f>Estatística!AH20</f>
      </c>
      <c r="AI15" s="163">
        <f>Estatística!AI20</f>
      </c>
      <c r="AJ15" s="163">
        <f>Estatística!AJ20</f>
      </c>
      <c r="AK15" s="163">
        <f>Estatística!AK20</f>
      </c>
      <c r="AL15" s="108"/>
      <c r="AM15" s="28"/>
      <c r="AN15" s="28"/>
      <c r="AO15" s="28"/>
      <c r="AP15" s="28"/>
      <c r="AQ15" s="28"/>
      <c r="AR15" s="99"/>
      <c r="AS15" s="133"/>
      <c r="AT15" s="319"/>
      <c r="AU15" s="134"/>
      <c r="AV15" s="134"/>
      <c r="AW15" s="134"/>
      <c r="AX15" s="133"/>
      <c r="AY15" s="97"/>
    </row>
    <row r="16" spans="1:51" ht="18.75" customHeight="1">
      <c r="A16" s="99"/>
      <c r="B16" s="144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28"/>
      <c r="AN16" s="28"/>
      <c r="AO16" s="28"/>
      <c r="AP16" s="28"/>
      <c r="AQ16" s="28"/>
      <c r="AR16" s="99"/>
      <c r="AS16" s="133"/>
      <c r="AT16" s="319"/>
      <c r="AU16" s="134"/>
      <c r="AV16" s="134"/>
      <c r="AW16" s="134"/>
      <c r="AX16" s="133"/>
      <c r="AY16" s="97"/>
    </row>
    <row r="17" spans="1:51" ht="18.75" customHeight="1">
      <c r="A17" s="99"/>
      <c r="B17" s="143" t="s">
        <v>58</v>
      </c>
      <c r="C17" s="40"/>
      <c r="D17" s="40"/>
      <c r="E17" s="40"/>
      <c r="F17" s="40"/>
      <c r="G17" s="142"/>
      <c r="K17" s="40"/>
      <c r="L17" s="40"/>
      <c r="M17" s="40"/>
      <c r="N17" s="40"/>
      <c r="O17" s="40"/>
      <c r="P17" s="40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105"/>
      <c r="AI17" s="105"/>
      <c r="AJ17" s="105"/>
      <c r="AK17" s="105"/>
      <c r="AL17" s="105"/>
      <c r="AM17" s="28"/>
      <c r="AN17" s="28"/>
      <c r="AO17" s="28"/>
      <c r="AP17" s="28"/>
      <c r="AQ17" s="28"/>
      <c r="AR17" s="99"/>
      <c r="AS17" s="133"/>
      <c r="AT17" s="135"/>
      <c r="AU17" s="134"/>
      <c r="AV17" s="134"/>
      <c r="AW17" s="134"/>
      <c r="AX17" s="133"/>
      <c r="AY17" s="97"/>
    </row>
    <row r="18" spans="1:51" ht="18.75" customHeight="1">
      <c r="A18" s="99"/>
      <c r="B18" s="141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39"/>
      <c r="AI18" s="139"/>
      <c r="AJ18" s="139"/>
      <c r="AK18" s="138"/>
      <c r="AL18" s="105"/>
      <c r="AM18" s="28"/>
      <c r="AN18" s="28"/>
      <c r="AO18" s="28"/>
      <c r="AP18" s="28"/>
      <c r="AQ18" s="28"/>
      <c r="AR18" s="99"/>
      <c r="AS18" s="133"/>
      <c r="AT18" s="319"/>
      <c r="AU18" s="134"/>
      <c r="AV18" s="134"/>
      <c r="AW18" s="134"/>
      <c r="AX18" s="133"/>
      <c r="AY18" s="97"/>
    </row>
    <row r="19" spans="1:51" ht="18.75" customHeight="1">
      <c r="A19" s="99"/>
      <c r="B19" s="132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7"/>
      <c r="AI19" s="137"/>
      <c r="AJ19" s="137"/>
      <c r="AK19" s="136"/>
      <c r="AL19" s="104"/>
      <c r="AM19" s="28"/>
      <c r="AN19" s="28"/>
      <c r="AO19" s="28"/>
      <c r="AP19" s="28"/>
      <c r="AQ19" s="28"/>
      <c r="AR19" s="99"/>
      <c r="AS19" s="133"/>
      <c r="AT19" s="319"/>
      <c r="AU19" s="134"/>
      <c r="AV19" s="134"/>
      <c r="AW19" s="134"/>
      <c r="AX19" s="133"/>
      <c r="AY19" s="97"/>
    </row>
    <row r="20" spans="1:51" ht="18.75" customHeight="1">
      <c r="A20" s="99"/>
      <c r="B20" s="132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7"/>
      <c r="AI20" s="137"/>
      <c r="AJ20" s="137"/>
      <c r="AK20" s="136"/>
      <c r="AL20" s="104"/>
      <c r="AM20" s="28"/>
      <c r="AN20" s="28"/>
      <c r="AO20" s="28"/>
      <c r="AP20" s="28"/>
      <c r="AQ20" s="28"/>
      <c r="AR20" s="99"/>
      <c r="AS20" s="133"/>
      <c r="AT20" s="135"/>
      <c r="AU20" s="134"/>
      <c r="AV20" s="134"/>
      <c r="AW20" s="134"/>
      <c r="AX20" s="133"/>
      <c r="AY20" s="97"/>
    </row>
    <row r="21" spans="1:51" ht="22.5" customHeight="1">
      <c r="A21" s="99"/>
      <c r="B21" s="132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0"/>
      <c r="AI21" s="130"/>
      <c r="AJ21" s="130"/>
      <c r="AK21" s="129"/>
      <c r="AL21" s="103"/>
      <c r="AM21" s="28"/>
      <c r="AN21" s="28"/>
      <c r="AO21" s="28"/>
      <c r="AP21" s="28"/>
      <c r="AQ21" s="28"/>
      <c r="AR21" s="99"/>
      <c r="AS21" s="99"/>
      <c r="AT21" s="99"/>
      <c r="AU21" s="99"/>
      <c r="AV21" s="99"/>
      <c r="AW21" s="99"/>
      <c r="AX21" s="99"/>
      <c r="AY21" s="97"/>
    </row>
    <row r="22" spans="1:51" ht="22.5" customHeight="1">
      <c r="A22" s="99"/>
      <c r="B22" s="132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0"/>
      <c r="AI22" s="130"/>
      <c r="AJ22" s="130"/>
      <c r="AK22" s="129"/>
      <c r="AL22" s="103"/>
      <c r="AM22" s="28"/>
      <c r="AN22" s="28"/>
      <c r="AO22" s="28"/>
      <c r="AP22" s="28"/>
      <c r="AQ22" s="28"/>
      <c r="AR22" s="99"/>
      <c r="AS22" s="99"/>
      <c r="AT22" s="99"/>
      <c r="AU22" s="99"/>
      <c r="AV22" s="99"/>
      <c r="AW22" s="99"/>
      <c r="AX22" s="99"/>
      <c r="AY22" s="97"/>
    </row>
    <row r="23" spans="1:51" ht="22.5" customHeight="1">
      <c r="A23" s="99"/>
      <c r="B23" s="132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0"/>
      <c r="AI23" s="130"/>
      <c r="AJ23" s="130"/>
      <c r="AK23" s="129"/>
      <c r="AL23" s="103"/>
      <c r="AM23" s="28"/>
      <c r="AN23" s="28"/>
      <c r="AO23" s="28"/>
      <c r="AP23" s="28"/>
      <c r="AQ23" s="28"/>
      <c r="AR23" s="99"/>
      <c r="AS23" s="99"/>
      <c r="AT23" s="99"/>
      <c r="AU23" s="99"/>
      <c r="AV23" s="99"/>
      <c r="AW23" s="99"/>
      <c r="AX23" s="99"/>
      <c r="AY23" s="97"/>
    </row>
    <row r="24" spans="1:51" ht="22.5" customHeight="1">
      <c r="A24" s="99"/>
      <c r="B24" s="132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0"/>
      <c r="AI24" s="130"/>
      <c r="AJ24" s="130"/>
      <c r="AK24" s="129"/>
      <c r="AL24" s="103"/>
      <c r="AM24" s="28"/>
      <c r="AN24" s="28"/>
      <c r="AO24" s="28"/>
      <c r="AP24" s="28"/>
      <c r="AQ24" s="28"/>
      <c r="AR24" s="99"/>
      <c r="AS24" s="99"/>
      <c r="AT24" s="99"/>
      <c r="AU24" s="99"/>
      <c r="AV24" s="99"/>
      <c r="AW24" s="99"/>
      <c r="AX24" s="99"/>
      <c r="AY24" s="97"/>
    </row>
    <row r="25" spans="1:50" ht="22.5" customHeight="1">
      <c r="A25" s="99"/>
      <c r="B25" s="132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0"/>
      <c r="AI25" s="130"/>
      <c r="AJ25" s="130"/>
      <c r="AK25" s="129"/>
      <c r="AL25" s="103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119"/>
    </row>
    <row r="26" spans="1:50" ht="22.5" customHeight="1">
      <c r="A26" s="99"/>
      <c r="B26" s="128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6"/>
      <c r="AL26" s="99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119"/>
    </row>
    <row r="27" spans="1:50" ht="18" customHeight="1">
      <c r="A27" s="28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119"/>
    </row>
    <row r="28" spans="1:50" ht="19.5" customHeight="1">
      <c r="A28" s="28"/>
      <c r="B28" s="123" t="s">
        <v>57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4"/>
      <c r="R28" s="124"/>
      <c r="S28" s="124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119"/>
    </row>
    <row r="29" spans="1:50" ht="19.5" customHeight="1">
      <c r="A29" s="28"/>
      <c r="B29" s="284" t="s">
        <v>56</v>
      </c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119"/>
    </row>
    <row r="30" spans="1:50" ht="9.75" customHeight="1">
      <c r="A30" s="28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1"/>
      <c r="AJ30" s="121"/>
      <c r="AK30" s="121"/>
      <c r="AL30" s="121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119"/>
    </row>
    <row r="31" spans="1:50" ht="19.5" customHeight="1">
      <c r="A31" s="28"/>
      <c r="B31" s="284" t="s">
        <v>55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119"/>
    </row>
    <row r="32" spans="1:50" ht="19.5" customHeight="1">
      <c r="A32" s="28"/>
      <c r="B32" s="285" t="s">
        <v>54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119"/>
    </row>
    <row r="33" spans="1:50" ht="19.5" customHeight="1">
      <c r="A33" s="28"/>
      <c r="B33" s="285" t="s">
        <v>53</v>
      </c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"/>
      <c r="AN33" s="28"/>
      <c r="AO33" s="28"/>
      <c r="AP33" s="28"/>
      <c r="AQ33" s="28"/>
      <c r="AR33" s="28"/>
      <c r="AS33" s="28"/>
      <c r="AT33" s="28"/>
      <c r="AU33" s="28"/>
      <c r="AV33" s="120"/>
      <c r="AW33" s="28"/>
      <c r="AX33" s="119"/>
    </row>
    <row r="34" spans="1:50" ht="19.5" customHeight="1">
      <c r="A34" s="28"/>
      <c r="B34" s="285" t="s">
        <v>52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119"/>
    </row>
    <row r="35" spans="1:50" ht="19.5" customHeight="1">
      <c r="A35" s="28"/>
      <c r="B35" s="285" t="s">
        <v>51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119"/>
    </row>
    <row r="36" spans="1:50" ht="19.5" customHeight="1">
      <c r="A36" s="28"/>
      <c r="B36" s="285" t="s">
        <v>50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119"/>
    </row>
    <row r="37" spans="1:50" ht="19.5" customHeight="1">
      <c r="A37" s="28"/>
      <c r="B37" s="285" t="s">
        <v>49</v>
      </c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119"/>
    </row>
    <row r="38" spans="1:50" ht="19.5" customHeight="1">
      <c r="A38" s="28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119"/>
    </row>
    <row r="39" spans="1:50" ht="19.5" customHeight="1">
      <c r="A39" s="28"/>
      <c r="B39" s="285" t="s">
        <v>49</v>
      </c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119"/>
    </row>
    <row r="40" spans="1:52" ht="19.5" customHeight="1">
      <c r="A40" s="28"/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119"/>
      <c r="AY40" s="98"/>
      <c r="AZ40" s="98"/>
    </row>
    <row r="41" spans="1:38" ht="19.5" customHeight="1">
      <c r="A41" s="98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</row>
    <row r="42" spans="2:38" ht="19.5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</row>
    <row r="43" spans="2:38" ht="19.5" customHeight="1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</row>
    <row r="44" spans="2:38" ht="19.5" customHeigh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</row>
    <row r="45" spans="2:38" ht="19.5" customHeight="1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</row>
    <row r="46" spans="2:43" ht="19.5" customHeight="1"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97"/>
      <c r="AN46" s="97"/>
      <c r="AO46" s="97"/>
      <c r="AP46" s="97"/>
      <c r="AQ46" s="97"/>
    </row>
    <row r="47" spans="2:43" ht="19.5" customHeight="1"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97"/>
      <c r="AN47" s="97"/>
      <c r="AO47" s="97"/>
      <c r="AP47" s="97"/>
      <c r="AQ47" s="97"/>
    </row>
    <row r="48" spans="2:43" ht="19.5" customHeight="1"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97"/>
      <c r="AN48" s="97"/>
      <c r="AO48" s="97"/>
      <c r="AP48" s="97"/>
      <c r="AQ48" s="97"/>
    </row>
    <row r="49" spans="2:43" ht="19.5" customHeight="1"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97"/>
      <c r="AN49" s="97"/>
      <c r="AO49" s="97"/>
      <c r="AP49" s="97"/>
      <c r="AQ49" s="97"/>
    </row>
    <row r="50" spans="2:43" ht="19.5" customHeight="1"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97"/>
      <c r="AN50" s="97"/>
      <c r="AO50" s="97"/>
      <c r="AP50" s="97"/>
      <c r="AQ50" s="97"/>
    </row>
    <row r="51" spans="2:43" ht="19.5" customHeight="1"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97"/>
      <c r="AN51" s="97"/>
      <c r="AO51" s="97"/>
      <c r="AP51" s="97"/>
      <c r="AQ51" s="97"/>
    </row>
    <row r="52" spans="2:43" ht="19.5" customHeight="1"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97"/>
      <c r="AN52" s="97"/>
      <c r="AO52" s="97"/>
      <c r="AP52" s="97"/>
      <c r="AQ52" s="97"/>
    </row>
    <row r="53" spans="1:43" ht="19.5" customHeight="1">
      <c r="A53" s="28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4"/>
      <c r="AM53" s="97"/>
      <c r="AN53" s="97"/>
      <c r="AO53" s="97"/>
      <c r="AP53" s="97"/>
      <c r="AQ53" s="97"/>
    </row>
    <row r="54" spans="1:43" ht="19.5" customHeight="1">
      <c r="A54" s="28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4"/>
      <c r="AM54" s="97"/>
      <c r="AN54" s="97"/>
      <c r="AO54" s="97"/>
      <c r="AP54" s="97"/>
      <c r="AQ54" s="97"/>
    </row>
    <row r="55" spans="1:43" ht="19.5" customHeight="1">
      <c r="A55" s="28"/>
      <c r="B55" s="194"/>
      <c r="C55" s="194"/>
      <c r="D55" s="194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1"/>
      <c r="R55" s="321"/>
      <c r="S55" s="321"/>
      <c r="T55" s="321"/>
      <c r="U55" s="321"/>
      <c r="V55" s="321"/>
      <c r="W55" s="321"/>
      <c r="X55" s="321"/>
      <c r="Y55" s="321"/>
      <c r="Z55" s="194"/>
      <c r="AA55" s="194"/>
      <c r="AB55" s="194"/>
      <c r="AC55" s="194"/>
      <c r="AD55" s="194"/>
      <c r="AE55" s="194"/>
      <c r="AF55" s="194"/>
      <c r="AG55" s="196"/>
      <c r="AH55" s="196"/>
      <c r="AI55" s="196"/>
      <c r="AJ55" s="196"/>
      <c r="AK55" s="196"/>
      <c r="AL55" s="194"/>
      <c r="AM55" s="97"/>
      <c r="AN55" s="97"/>
      <c r="AO55" s="97"/>
      <c r="AP55" s="97"/>
      <c r="AQ55" s="97"/>
    </row>
    <row r="56" spans="1:43" ht="19.5" customHeight="1">
      <c r="A56" s="28"/>
      <c r="B56" s="197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198"/>
      <c r="AB56" s="198"/>
      <c r="AC56" s="198"/>
      <c r="AD56" s="198"/>
      <c r="AE56" s="198"/>
      <c r="AF56" s="198"/>
      <c r="AG56" s="195"/>
      <c r="AH56" s="195"/>
      <c r="AI56" s="195"/>
      <c r="AJ56" s="195"/>
      <c r="AK56" s="195"/>
      <c r="AL56" s="194"/>
      <c r="AM56" s="97"/>
      <c r="AN56" s="97"/>
      <c r="AO56" s="97"/>
      <c r="AP56" s="97"/>
      <c r="AQ56" s="97"/>
    </row>
    <row r="57" spans="1:43" ht="19.5" customHeight="1">
      <c r="A57" s="28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4"/>
      <c r="AM57" s="97"/>
      <c r="AN57" s="97"/>
      <c r="AO57" s="97"/>
      <c r="AP57" s="97"/>
      <c r="AQ57" s="97"/>
    </row>
    <row r="58" spans="1:43" ht="19.5" customHeight="1">
      <c r="A58" s="28"/>
      <c r="B58" s="199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4"/>
      <c r="AM58" s="97"/>
      <c r="AN58" s="97"/>
      <c r="AO58" s="97"/>
      <c r="AP58" s="97"/>
      <c r="AQ58" s="97"/>
    </row>
    <row r="59" spans="1:43" ht="19.5" customHeight="1">
      <c r="A59" s="99"/>
      <c r="B59" s="195"/>
      <c r="C59" s="195"/>
      <c r="D59" s="195"/>
      <c r="E59" s="195"/>
      <c r="F59" s="194"/>
      <c r="G59" s="200"/>
      <c r="H59" s="287"/>
      <c r="I59" s="287"/>
      <c r="J59" s="194"/>
      <c r="K59" s="194"/>
      <c r="L59" s="292"/>
      <c r="M59" s="292"/>
      <c r="N59" s="292"/>
      <c r="O59" s="292"/>
      <c r="P59" s="293"/>
      <c r="Q59" s="293"/>
      <c r="R59" s="293"/>
      <c r="S59" s="293"/>
      <c r="T59" s="286"/>
      <c r="U59" s="286"/>
      <c r="V59" s="286"/>
      <c r="W59" s="286"/>
      <c r="X59" s="294"/>
      <c r="Y59" s="294"/>
      <c r="Z59" s="294"/>
      <c r="AA59" s="201"/>
      <c r="AB59" s="201"/>
      <c r="AC59" s="201"/>
      <c r="AD59" s="201"/>
      <c r="AE59" s="201"/>
      <c r="AF59" s="201"/>
      <c r="AG59" s="286"/>
      <c r="AH59" s="286"/>
      <c r="AI59" s="286"/>
      <c r="AJ59" s="195"/>
      <c r="AK59" s="195"/>
      <c r="AL59" s="194"/>
      <c r="AM59" s="97"/>
      <c r="AN59" s="97"/>
      <c r="AO59" s="97"/>
      <c r="AP59" s="97"/>
      <c r="AQ59" s="97"/>
    </row>
    <row r="60" spans="1:43" ht="19.5" customHeight="1">
      <c r="A60" s="99"/>
      <c r="B60" s="202"/>
      <c r="C60" s="195"/>
      <c r="D60" s="195"/>
      <c r="E60" s="195"/>
      <c r="F60" s="195"/>
      <c r="G60" s="195"/>
      <c r="H60" s="287"/>
      <c r="I60" s="287"/>
      <c r="J60" s="194"/>
      <c r="K60" s="194"/>
      <c r="L60" s="288"/>
      <c r="M60" s="288"/>
      <c r="N60" s="288"/>
      <c r="O60" s="288"/>
      <c r="P60" s="289"/>
      <c r="Q60" s="289"/>
      <c r="R60" s="289"/>
      <c r="S60" s="289"/>
      <c r="T60" s="290"/>
      <c r="U60" s="290"/>
      <c r="V60" s="290"/>
      <c r="W60" s="290"/>
      <c r="X60" s="287"/>
      <c r="Y60" s="287"/>
      <c r="Z60" s="287"/>
      <c r="AA60" s="200"/>
      <c r="AB60" s="200"/>
      <c r="AC60" s="200"/>
      <c r="AD60" s="200"/>
      <c r="AE60" s="200"/>
      <c r="AF60" s="200"/>
      <c r="AG60" s="287"/>
      <c r="AH60" s="287"/>
      <c r="AI60" s="287"/>
      <c r="AJ60" s="203"/>
      <c r="AK60" s="203"/>
      <c r="AL60" s="194"/>
      <c r="AM60" s="97"/>
      <c r="AN60" s="97"/>
      <c r="AO60" s="97"/>
      <c r="AP60" s="97"/>
      <c r="AQ60" s="97"/>
    </row>
    <row r="61" spans="1:43" ht="19.5" customHeight="1">
      <c r="A61" s="99"/>
      <c r="B61" s="202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194"/>
      <c r="AM61" s="97"/>
      <c r="AN61" s="97"/>
      <c r="AO61" s="97"/>
      <c r="AP61" s="97"/>
      <c r="AQ61" s="97"/>
    </row>
    <row r="62" spans="1:43" ht="19.5" customHeight="1">
      <c r="A62" s="99"/>
      <c r="B62" s="199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194"/>
      <c r="AM62" s="97"/>
      <c r="AN62" s="97"/>
      <c r="AO62" s="97"/>
      <c r="AP62" s="97"/>
      <c r="AQ62" s="97"/>
    </row>
    <row r="63" spans="1:43" ht="19.5" customHeight="1">
      <c r="A63" s="99"/>
      <c r="B63" s="109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97"/>
      <c r="AM63" s="97"/>
      <c r="AN63" s="97"/>
      <c r="AO63" s="97"/>
      <c r="AP63" s="97"/>
      <c r="AQ63" s="97"/>
    </row>
    <row r="64" spans="1:43" ht="19.5" customHeight="1">
      <c r="A64" s="99"/>
      <c r="B64" s="114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97"/>
      <c r="AM64" s="97"/>
      <c r="AN64" s="97"/>
      <c r="AO64" s="97"/>
      <c r="AP64" s="97"/>
      <c r="AQ64" s="97"/>
    </row>
    <row r="65" spans="1:43" ht="19.5" customHeight="1">
      <c r="A65" s="99"/>
      <c r="B65" s="111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97"/>
      <c r="AM65" s="97"/>
      <c r="AN65" s="97"/>
      <c r="AO65" s="97"/>
      <c r="AP65" s="97"/>
      <c r="AQ65" s="97"/>
    </row>
    <row r="66" spans="1:43" ht="19.5" customHeight="1">
      <c r="A66" s="99"/>
      <c r="B66" s="111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97"/>
      <c r="AM66" s="97"/>
      <c r="AN66" s="97"/>
      <c r="AO66" s="97"/>
      <c r="AP66" s="97"/>
      <c r="AQ66" s="97"/>
    </row>
    <row r="67" spans="1:43" ht="19.5" customHeight="1">
      <c r="A67" s="99"/>
      <c r="B67" s="111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97"/>
      <c r="AM67" s="97"/>
      <c r="AN67" s="97"/>
      <c r="AO67" s="97"/>
      <c r="AP67" s="97"/>
      <c r="AQ67" s="97"/>
    </row>
    <row r="68" spans="1:43" ht="19.5" customHeight="1">
      <c r="A68" s="99"/>
      <c r="B68" s="109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97"/>
      <c r="AM68" s="97"/>
      <c r="AN68" s="97"/>
      <c r="AO68" s="97"/>
      <c r="AP68" s="97"/>
      <c r="AQ68" s="97"/>
    </row>
    <row r="69" spans="1:43" ht="19.5" customHeight="1">
      <c r="A69" s="99"/>
      <c r="B69" s="107"/>
      <c r="C69" s="99"/>
      <c r="D69" s="99"/>
      <c r="E69" s="99"/>
      <c r="F69" s="99"/>
      <c r="G69" s="106"/>
      <c r="H69" s="97"/>
      <c r="I69" s="97"/>
      <c r="J69" s="97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105"/>
      <c r="AI69" s="105"/>
      <c r="AJ69" s="105"/>
      <c r="AK69" s="105"/>
      <c r="AL69" s="97"/>
      <c r="AM69" s="97"/>
      <c r="AN69" s="97"/>
      <c r="AO69" s="97"/>
      <c r="AP69" s="97"/>
      <c r="AQ69" s="97"/>
    </row>
    <row r="70" spans="1:43" ht="19.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105"/>
      <c r="AI70" s="105"/>
      <c r="AJ70" s="105"/>
      <c r="AK70" s="105"/>
      <c r="AL70" s="97"/>
      <c r="AM70" s="97"/>
      <c r="AN70" s="97"/>
      <c r="AO70" s="97"/>
      <c r="AP70" s="97"/>
      <c r="AQ70" s="97"/>
    </row>
    <row r="71" spans="1:43" ht="19.5" customHeight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104"/>
      <c r="AI71" s="104"/>
      <c r="AJ71" s="104"/>
      <c r="AK71" s="104"/>
      <c r="AL71" s="97"/>
      <c r="AM71" s="97"/>
      <c r="AN71" s="97"/>
      <c r="AO71" s="97"/>
      <c r="AP71" s="97"/>
      <c r="AQ71" s="97"/>
    </row>
    <row r="72" spans="1:43" ht="19.5" customHeigh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104"/>
      <c r="AI72" s="104"/>
      <c r="AJ72" s="104"/>
      <c r="AK72" s="104"/>
      <c r="AL72" s="97"/>
      <c r="AM72" s="97"/>
      <c r="AN72" s="97"/>
      <c r="AO72" s="97"/>
      <c r="AP72" s="97"/>
      <c r="AQ72" s="97"/>
    </row>
    <row r="73" spans="1:43" ht="19.5" customHeight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103"/>
      <c r="AI73" s="103"/>
      <c r="AJ73" s="103"/>
      <c r="AK73" s="103"/>
      <c r="AL73" s="97"/>
      <c r="AM73" s="97"/>
      <c r="AN73" s="97"/>
      <c r="AO73" s="97"/>
      <c r="AP73" s="97"/>
      <c r="AQ73" s="97"/>
    </row>
    <row r="74" spans="1:43" ht="19.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103"/>
      <c r="AI74" s="103"/>
      <c r="AJ74" s="103"/>
      <c r="AK74" s="103"/>
      <c r="AL74" s="97"/>
      <c r="AM74" s="97"/>
      <c r="AN74" s="97"/>
      <c r="AO74" s="97"/>
      <c r="AP74" s="97"/>
      <c r="AQ74" s="97"/>
    </row>
    <row r="75" spans="1:43" ht="19.5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103"/>
      <c r="AI75" s="103"/>
      <c r="AJ75" s="103"/>
      <c r="AK75" s="103"/>
      <c r="AL75" s="97"/>
      <c r="AM75" s="97"/>
      <c r="AN75" s="97"/>
      <c r="AO75" s="97"/>
      <c r="AP75" s="97"/>
      <c r="AQ75" s="97"/>
    </row>
    <row r="76" spans="1:43" ht="19.5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103"/>
      <c r="AI76" s="103"/>
      <c r="AJ76" s="103"/>
      <c r="AK76" s="103"/>
      <c r="AL76" s="97"/>
      <c r="AM76" s="97"/>
      <c r="AN76" s="97"/>
      <c r="AO76" s="97"/>
      <c r="AP76" s="97"/>
      <c r="AQ76" s="97"/>
    </row>
    <row r="77" spans="1:43" ht="19.5" customHeight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103"/>
      <c r="AI77" s="103"/>
      <c r="AJ77" s="103"/>
      <c r="AK77" s="103"/>
      <c r="AL77" s="97"/>
      <c r="AM77" s="97"/>
      <c r="AN77" s="97"/>
      <c r="AO77" s="97"/>
      <c r="AP77" s="97"/>
      <c r="AQ77" s="97"/>
    </row>
    <row r="78" spans="1:43" ht="19.5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7"/>
      <c r="AM78" s="97"/>
      <c r="AN78" s="97"/>
      <c r="AO78" s="97"/>
      <c r="AP78" s="97"/>
      <c r="AQ78" s="97"/>
    </row>
    <row r="79" spans="1:43" ht="19.5" customHeight="1">
      <c r="A79" s="28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7"/>
      <c r="AM79" s="97"/>
      <c r="AN79" s="97"/>
      <c r="AO79" s="97"/>
      <c r="AP79" s="97"/>
      <c r="AQ79" s="97"/>
    </row>
    <row r="80" spans="1:43" ht="19.5" customHeight="1">
      <c r="A80" s="28"/>
      <c r="B80" s="100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1"/>
      <c r="R80" s="101"/>
      <c r="S80" s="101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7"/>
      <c r="AM80" s="97"/>
      <c r="AN80" s="97"/>
      <c r="AO80" s="97"/>
      <c r="AP80" s="97"/>
      <c r="AQ80" s="97"/>
    </row>
    <row r="81" spans="1:43" ht="19.5" customHeight="1">
      <c r="A81" s="28"/>
      <c r="B81" s="100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9"/>
      <c r="AJ81" s="99"/>
      <c r="AK81" s="99"/>
      <c r="AL81" s="97"/>
      <c r="AM81" s="97"/>
      <c r="AN81" s="97"/>
      <c r="AO81" s="97"/>
      <c r="AP81" s="97"/>
      <c r="AQ81" s="97"/>
    </row>
    <row r="82" spans="1:43" ht="19.5" customHeight="1">
      <c r="A82" s="28"/>
      <c r="B82" s="100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9"/>
      <c r="AJ82" s="99"/>
      <c r="AK82" s="99"/>
      <c r="AL82" s="97"/>
      <c r="AM82" s="97"/>
      <c r="AN82" s="97"/>
      <c r="AO82" s="97"/>
      <c r="AP82" s="97"/>
      <c r="AQ82" s="97"/>
    </row>
    <row r="83" spans="1:43" ht="19.5" customHeight="1">
      <c r="A83" s="28"/>
      <c r="B83" s="100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9"/>
      <c r="AJ83" s="99"/>
      <c r="AK83" s="99"/>
      <c r="AL83" s="97"/>
      <c r="AM83" s="97"/>
      <c r="AN83" s="97"/>
      <c r="AO83" s="97"/>
      <c r="AP83" s="97"/>
      <c r="AQ83" s="97"/>
    </row>
    <row r="84" spans="1:43" ht="19.5" customHeight="1">
      <c r="A84" s="28"/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97"/>
      <c r="AA84" s="97"/>
      <c r="AB84" s="97"/>
      <c r="AC84" s="97"/>
      <c r="AD84" s="97"/>
      <c r="AE84" s="97"/>
      <c r="AF84" s="97"/>
      <c r="AG84" s="97"/>
      <c r="AH84" s="97"/>
      <c r="AI84" s="99"/>
      <c r="AJ84" s="99"/>
      <c r="AK84" s="99"/>
      <c r="AL84" s="97"/>
      <c r="AM84" s="97"/>
      <c r="AN84" s="97"/>
      <c r="AO84" s="97"/>
      <c r="AP84" s="97"/>
      <c r="AQ84" s="97"/>
    </row>
    <row r="85" spans="1:43" ht="19.5" customHeight="1">
      <c r="A85" s="28"/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164"/>
      <c r="AB85" s="164"/>
      <c r="AC85" s="164"/>
      <c r="AD85" s="164"/>
      <c r="AE85" s="164"/>
      <c r="AF85" s="164"/>
      <c r="AG85" s="97"/>
      <c r="AH85" s="97"/>
      <c r="AI85" s="99"/>
      <c r="AJ85" s="99"/>
      <c r="AK85" s="99"/>
      <c r="AL85" s="97"/>
      <c r="AM85" s="97"/>
      <c r="AN85" s="97"/>
      <c r="AO85" s="97"/>
      <c r="AP85" s="97"/>
      <c r="AQ85" s="97"/>
    </row>
    <row r="86" spans="1:43" ht="19.5" customHeight="1">
      <c r="A86" s="28"/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97"/>
      <c r="AA86" s="97"/>
      <c r="AB86" s="97"/>
      <c r="AC86" s="97"/>
      <c r="AD86" s="97"/>
      <c r="AE86" s="97"/>
      <c r="AF86" s="97"/>
      <c r="AG86" s="97"/>
      <c r="AH86" s="97"/>
      <c r="AI86" s="99"/>
      <c r="AJ86" s="99"/>
      <c r="AK86" s="99"/>
      <c r="AL86" s="97"/>
      <c r="AM86" s="97"/>
      <c r="AN86" s="97"/>
      <c r="AO86" s="97"/>
      <c r="AP86" s="97"/>
      <c r="AQ86" s="97"/>
    </row>
    <row r="87" spans="1:43" ht="19.5" customHeight="1">
      <c r="A87" s="28"/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97"/>
      <c r="AA87" s="97"/>
      <c r="AB87" s="97"/>
      <c r="AC87" s="97"/>
      <c r="AD87" s="97"/>
      <c r="AE87" s="97"/>
      <c r="AF87" s="97"/>
      <c r="AG87" s="97"/>
      <c r="AH87" s="97"/>
      <c r="AI87" s="99"/>
      <c r="AJ87" s="99"/>
      <c r="AK87" s="99"/>
      <c r="AL87" s="97"/>
      <c r="AM87" s="97"/>
      <c r="AN87" s="97"/>
      <c r="AO87" s="97"/>
      <c r="AP87" s="97"/>
      <c r="AQ87" s="97"/>
    </row>
    <row r="88" spans="1:43" ht="19.5" customHeight="1">
      <c r="A88" s="28"/>
      <c r="B88" s="282"/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97"/>
      <c r="AA88" s="97"/>
      <c r="AB88" s="97"/>
      <c r="AC88" s="97"/>
      <c r="AD88" s="97"/>
      <c r="AE88" s="97"/>
      <c r="AF88" s="97"/>
      <c r="AG88" s="97"/>
      <c r="AH88" s="97"/>
      <c r="AI88" s="99"/>
      <c r="AJ88" s="99"/>
      <c r="AK88" s="99"/>
      <c r="AL88" s="97"/>
      <c r="AM88" s="97"/>
      <c r="AN88" s="97"/>
      <c r="AO88" s="97"/>
      <c r="AP88" s="97"/>
      <c r="AQ88" s="97"/>
    </row>
    <row r="89" spans="1:43" ht="19.5" customHeight="1">
      <c r="A89" s="28"/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97"/>
      <c r="AA89" s="97"/>
      <c r="AB89" s="97"/>
      <c r="AC89" s="97"/>
      <c r="AD89" s="97"/>
      <c r="AE89" s="97"/>
      <c r="AF89" s="97"/>
      <c r="AG89" s="97"/>
      <c r="AH89" s="97"/>
      <c r="AI89" s="99"/>
      <c r="AJ89" s="99"/>
      <c r="AK89" s="99"/>
      <c r="AL89" s="97"/>
      <c r="AM89" s="97"/>
      <c r="AN89" s="97"/>
      <c r="AO89" s="97"/>
      <c r="AP89" s="97"/>
      <c r="AQ89" s="97"/>
    </row>
    <row r="90" spans="1:43" ht="19.5" customHeight="1">
      <c r="A90" s="28"/>
      <c r="B90" s="282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97"/>
      <c r="AA90" s="97"/>
      <c r="AB90" s="97"/>
      <c r="AC90" s="97"/>
      <c r="AD90" s="97"/>
      <c r="AE90" s="97"/>
      <c r="AF90" s="97"/>
      <c r="AG90" s="97"/>
      <c r="AH90" s="97"/>
      <c r="AI90" s="99"/>
      <c r="AJ90" s="99"/>
      <c r="AK90" s="99"/>
      <c r="AL90" s="97"/>
      <c r="AM90" s="97"/>
      <c r="AN90" s="97"/>
      <c r="AO90" s="97"/>
      <c r="AP90" s="97"/>
      <c r="AQ90" s="97"/>
    </row>
    <row r="91" spans="1:43" ht="19.5" customHeight="1">
      <c r="A91" s="28"/>
      <c r="B91" s="282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97"/>
      <c r="AA91" s="97"/>
      <c r="AB91" s="97"/>
      <c r="AC91" s="97"/>
      <c r="AD91" s="97"/>
      <c r="AE91" s="97"/>
      <c r="AF91" s="97"/>
      <c r="AG91" s="97"/>
      <c r="AH91" s="97"/>
      <c r="AI91" s="99"/>
      <c r="AJ91" s="99"/>
      <c r="AK91" s="99"/>
      <c r="AL91" s="97"/>
      <c r="AM91" s="97"/>
      <c r="AN91" s="97"/>
      <c r="AO91" s="97"/>
      <c r="AP91" s="97"/>
      <c r="AQ91" s="97"/>
    </row>
    <row r="92" spans="1:43" ht="19.5" customHeight="1">
      <c r="A92" s="28"/>
      <c r="B92" s="99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9"/>
      <c r="AJ92" s="99"/>
      <c r="AK92" s="99"/>
      <c r="AL92" s="97"/>
      <c r="AM92" s="97"/>
      <c r="AN92" s="97"/>
      <c r="AO92" s="97"/>
      <c r="AP92" s="97"/>
      <c r="AQ92" s="97"/>
    </row>
    <row r="93" spans="1:43" ht="19.5" customHeight="1">
      <c r="A93" s="98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</row>
    <row r="94" spans="2:43" ht="19.5" customHeight="1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</row>
    <row r="95" spans="2:43" ht="19.5" customHeight="1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</row>
    <row r="96" spans="2:43" ht="19.5" customHeight="1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</row>
    <row r="97" spans="2:43" ht="19.5" customHeight="1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</row>
    <row r="98" spans="2:43" ht="19.5" customHeight="1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</row>
    <row r="99" spans="2:43" ht="19.5" customHeight="1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</row>
    <row r="100" spans="2:43" ht="19.5" customHeight="1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</row>
    <row r="101" spans="2:43" ht="19.5" customHeight="1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</row>
    <row r="102" spans="2:43" ht="19.5" customHeight="1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</row>
    <row r="103" spans="2:43" ht="19.5" customHeight="1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</row>
    <row r="104" spans="2:43" ht="19.5" customHeight="1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</row>
    <row r="105" spans="2:43" ht="19.5" customHeight="1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</row>
    <row r="106" spans="2:43" ht="19.5" customHeight="1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</row>
    <row r="107" spans="2:43" ht="19.5" customHeight="1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</row>
    <row r="108" spans="2:43" ht="19.5" customHeight="1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</row>
    <row r="109" spans="2:43" ht="19.5" customHeight="1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</row>
    <row r="110" spans="2:43" ht="19.5" customHeight="1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</row>
    <row r="111" spans="2:43" ht="19.5" customHeight="1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</row>
    <row r="112" spans="2:43" ht="19.5" customHeight="1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</row>
    <row r="113" spans="2:43" ht="19.5" customHeight="1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</row>
    <row r="114" spans="2:43" ht="19.5" customHeight="1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</row>
    <row r="115" spans="2:43" ht="19.5" customHeight="1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</row>
    <row r="116" spans="2:43" ht="19.5" customHeight="1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</row>
    <row r="117" spans="2:43" ht="19.5" customHeight="1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</row>
    <row r="118" spans="2:43" ht="19.5" customHeight="1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</row>
    <row r="119" spans="2:43" ht="19.5" customHeight="1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</row>
    <row r="120" spans="2:43" ht="19.5" customHeight="1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</row>
    <row r="121" spans="2:43" ht="19.5" customHeight="1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</row>
    <row r="122" spans="2:43" ht="19.5" customHeight="1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</row>
    <row r="123" spans="2:43" ht="19.5" customHeight="1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</row>
    <row r="124" spans="2:43" ht="19.5" customHeight="1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</row>
    <row r="125" spans="2:43" ht="19.5" customHeight="1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</row>
    <row r="126" spans="2:43" ht="19.5" customHeight="1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</row>
    <row r="127" spans="2:43" ht="19.5" customHeight="1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</row>
    <row r="128" spans="2:43" ht="19.5" customHeight="1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</row>
    <row r="129" spans="2:43" ht="19.5" customHeight="1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</row>
    <row r="130" spans="2:43" ht="19.5" customHeight="1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</row>
    <row r="131" spans="2:43" ht="19.5" customHeight="1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</row>
    <row r="132" spans="2:43" ht="19.5" customHeight="1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</row>
    <row r="133" spans="2:43" ht="19.5" customHeight="1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</row>
    <row r="134" spans="2:43" ht="19.5" customHeight="1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</row>
    <row r="135" spans="2:43" ht="19.5" customHeight="1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</row>
    <row r="136" spans="2:43" ht="19.5" customHeight="1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</row>
    <row r="137" spans="2:43" ht="19.5" customHeight="1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</row>
    <row r="138" spans="2:43" ht="19.5" customHeight="1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</row>
    <row r="139" spans="2:43" ht="19.5" customHeight="1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</row>
    <row r="140" spans="2:43" ht="19.5" customHeight="1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</row>
    <row r="141" spans="2:43" ht="19.5" customHeight="1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</row>
    <row r="142" spans="2:43" ht="19.5" customHeight="1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</row>
    <row r="143" spans="2:43" ht="19.5" customHeight="1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</row>
    <row r="144" spans="2:43" ht="19.5" customHeight="1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</row>
    <row r="145" spans="2:43" ht="19.5" customHeight="1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</row>
  </sheetData>
  <sheetProtection password="DA93" sheet="1" objects="1" scenarios="1"/>
  <mergeCells count="55">
    <mergeCell ref="AT9:AT10"/>
    <mergeCell ref="AT11:AT16"/>
    <mergeCell ref="AT18:AT19"/>
    <mergeCell ref="AG8:AI8"/>
    <mergeCell ref="E55:P55"/>
    <mergeCell ref="Q55:Y55"/>
    <mergeCell ref="B39:AL39"/>
    <mergeCell ref="B40:AL40"/>
    <mergeCell ref="B41:AL41"/>
    <mergeCell ref="B38:AL38"/>
    <mergeCell ref="Q3:W3"/>
    <mergeCell ref="X3:Y3"/>
    <mergeCell ref="H7:I7"/>
    <mergeCell ref="H8:I8"/>
    <mergeCell ref="AG7:AI7"/>
    <mergeCell ref="X7:Z7"/>
    <mergeCell ref="X8:Z8"/>
    <mergeCell ref="L8:O8"/>
    <mergeCell ref="P8:S8"/>
    <mergeCell ref="E3:P3"/>
    <mergeCell ref="T7:W7"/>
    <mergeCell ref="P7:S7"/>
    <mergeCell ref="L7:O7"/>
    <mergeCell ref="B37:AL37"/>
    <mergeCell ref="T8:W8"/>
    <mergeCell ref="C4:AI4"/>
    <mergeCell ref="C56:Z56"/>
    <mergeCell ref="H59:I59"/>
    <mergeCell ref="L59:O59"/>
    <mergeCell ref="P59:S59"/>
    <mergeCell ref="T59:W59"/>
    <mergeCell ref="X59:Z59"/>
    <mergeCell ref="AG59:AI59"/>
    <mergeCell ref="H60:I60"/>
    <mergeCell ref="L60:O60"/>
    <mergeCell ref="P60:S60"/>
    <mergeCell ref="T60:W60"/>
    <mergeCell ref="X60:Z60"/>
    <mergeCell ref="AG60:AI60"/>
    <mergeCell ref="B84:Y84"/>
    <mergeCell ref="B85:Z85"/>
    <mergeCell ref="B86:Y86"/>
    <mergeCell ref="B87:Y87"/>
    <mergeCell ref="B88:Y88"/>
    <mergeCell ref="B89:Y89"/>
    <mergeCell ref="B90:Y90"/>
    <mergeCell ref="B91:Y91"/>
    <mergeCell ref="B2:AK2"/>
    <mergeCell ref="B29:AL29"/>
    <mergeCell ref="B31:AL31"/>
    <mergeCell ref="B32:AL32"/>
    <mergeCell ref="B33:AL33"/>
    <mergeCell ref="B34:AL34"/>
    <mergeCell ref="B35:AL35"/>
    <mergeCell ref="B36:AL36"/>
  </mergeCells>
  <printOptions/>
  <pageMargins left="0.75" right="0.75" top="0.15748028457164764" bottom="0.15748028457164764" header="0.31496068835258484" footer="0.31496068835258484"/>
  <pageSetup firstPageNumber="1" useFirstPageNumber="1" orientation="portrait" paperSize="9" scale="5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BG11-Mar2011-Gr</dc:title>
  <dc:subject/>
  <dc:creator>Teresa Castanheira (GAVE);Ricardo Pereira (GAVE)</dc:creator>
  <cp:keywords/>
  <dc:description/>
  <cp:lastModifiedBy>Microsoft Office User</cp:lastModifiedBy>
  <cp:lastPrinted>2015-01-07T18:24:24Z</cp:lastPrinted>
  <dcterms:created xsi:type="dcterms:W3CDTF">2015-01-08T17:24:06Z</dcterms:created>
  <dcterms:modified xsi:type="dcterms:W3CDTF">2021-06-08T07:00:54Z</dcterms:modified>
  <cp:category/>
  <cp:version/>
  <cp:contentType/>
  <cp:contentStatus/>
</cp:coreProperties>
</file>